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AJ7" i="12"/>
  <c r="BF2" i="17" s="1"/>
  <c r="B34" i="13"/>
  <c r="D35" i="16" s="1"/>
  <c r="CT62" i="12"/>
  <c r="DC60" i="12"/>
  <c r="DB71" i="12"/>
  <c r="CY108" i="12"/>
  <c r="DA121" i="12"/>
  <c r="AA105" i="13"/>
  <c r="CZ95" i="12"/>
  <c r="CW82" i="12" l="1"/>
  <c r="Q101" i="16" s="1"/>
  <c r="CT132" i="12"/>
  <c r="P98" i="16"/>
  <c r="CU62" i="12"/>
  <c r="AK7" i="12"/>
  <c r="BG2" i="17" s="1"/>
  <c r="B35" i="13"/>
  <c r="D36" i="16" s="1"/>
  <c r="DD60" i="12"/>
  <c r="DC71" i="12"/>
  <c r="DA95" i="12"/>
  <c r="DB121" i="12"/>
  <c r="CZ108" i="12"/>
  <c r="AA106" i="13"/>
  <c r="CX82" i="12" l="1"/>
  <c r="Q102" i="16" s="1"/>
  <c r="CW131" i="12"/>
  <c r="CU132" i="12"/>
  <c r="P99" i="16"/>
  <c r="CY82" i="12"/>
  <c r="Q103" i="16" s="1"/>
  <c r="AL7" i="12"/>
  <c r="BH2" i="17" s="1"/>
  <c r="B36" i="13"/>
  <c r="D37" i="16" s="1"/>
  <c r="CV62" i="12"/>
  <c r="DE60" i="12"/>
  <c r="DD71" i="12"/>
  <c r="DA108" i="12"/>
  <c r="DC121" i="12"/>
  <c r="AA107" i="13"/>
  <c r="DB95" i="12"/>
  <c r="CX131" i="12" l="1"/>
  <c r="CV132" i="12"/>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<sst xmlns="http://schemas.openxmlformats.org/spreadsheetml/2006/main" count="1168" uniqueCount="546">
  <si>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</si>
  <si>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</si>
  <si>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</si>
  <si>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</si>
  <si>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</si>
  <si>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</si>
  <si>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</si>
  <si>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</si>
  <si>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</si>
  <si>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</si>
  <si>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</si>
  <si>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</si>
  <si>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</si>
  <si>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</si>
  <si>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</si>
  <si>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</si>
  <si>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</si>
  <si>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</si>
  <si>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</si>
  <si>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</si>
  <si>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</si>
  <si>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</si>
  <si>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</si>
  <si>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</si>
  <si>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</si>
  <si>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</si>
  <si>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</si>
  <si>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</si>
  <si>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</si>
  <si>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</si>
  <si>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</si>
  <si>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</si>
  <si>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</si>
  <si>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</si>
  <si>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</si>
  <si>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</si>
  <si>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</si>
  <si>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</si>
  <si>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</si>
  <si>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</si>
  <si>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</si>
  <si>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</si>
  <si>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</si>
  <si>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</si>
  <si>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</si>
  <si>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</si>
  <si>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</si>
  <si>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</si>
  <si>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</si>
  <si>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</si>
  <si>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</si>
  <si>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</si>
  <si>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</si>
  <si>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</si>
  <si>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</si>
  <si>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</si>
  <si>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</si>
  <si>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</si>
  <si>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</si>
  <si>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</si>
  <si>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</si>
  <si>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</si>
  <si>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</si>
  <si>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</si>
  <si>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</si>
  <si>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</si>
  <si>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</si>
  <si>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</si>
  <si>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</si>
  <si>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</si>
  <si>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</si>
  <si>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</si>
  <si>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</si>
  <si>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</si>
  <si>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</si>
  <si>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</si>
  <si>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</si>
  <si>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</si>
  <si>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</si>
  <si>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</si>
  <si>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</si>
  <si>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</si>
  <si>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</si>
  <si>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</si>
  <si>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</si>
  <si>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</si>
  <si>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</si>
  <si>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</si>
  <si>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</si>
  <si>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</si>
  <si>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</si>
  <si>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</si>
  <si>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</si>
  <si>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</si>
  <si>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</si>
  <si>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</si>
  <si>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</si>
  <si>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</si>
  <si>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</si>
  <si>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</si>
  <si>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</si>
  <si>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</si>
  <si>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</si>
  <si>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</si>
  <si>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</si>
  <si>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</si>
  <si>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</si>
  <si>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</si>
  <si>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</si>
  <si>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</si>
  <si>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</si>
  <si>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</si>
  <si>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</si>
  <si>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</si>
  <si>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</si>
  <si>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</si>
  <si>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</si>
  <si>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</si>
  <si>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</si>
  <si>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</si>
  <si>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</si>
  <si>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</si>
  <si>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</si>
  <si>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</si>
  <si>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</si>
  <si>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</si>
  <si>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</si>
  <si>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</si>
  <si>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</si>
  <si>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</si>
  <si>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</si>
  <si>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</si>
  <si>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</si>
  <si>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</si>
  <si>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</si>
  <si>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</si>
  <si>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</si>
  <si>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</si>
  <si>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</si>
  <si>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</si>
  <si>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</si>
  <si>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</si>
  <si>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</si>
  <si>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</si>
  <si>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</si>
  <si>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</si>
  <si>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</si>
  <si>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</si>
  <si>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</si>
  <si>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</si>
  <si>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</si>
  <si>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</si>
  <si>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</si>
  <si>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</si>
  <si>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</si>
  <si>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</si>
  <si>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</si>
  <si>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</si>
  <si>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</si>
  <si>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</si>
  <si>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</si>
  <si>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</si>
  <si>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</si>
  <si>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</si>
  <si>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</si>
  <si>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</si>
  <si>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</si>
  <si>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</si>
  <si>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</si>
  <si>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</si>
  <si>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</si>
  <si>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</si>
  <si>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</si>
  <si>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</si>
  <si>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</si>
  <si>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</si>
  <si>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</si>
  <si>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</si>
  <si>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</si>
  <si>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</si>
  <si>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</si>
  <si>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</si>
  <si>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</si>
  <si>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</si>
  <si>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</si>
  <si>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</si>
  <si>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</si>
  <si>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</si>
  <si>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</si>
  <si>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</si>
  <si>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</si>
  <si>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</si>
  <si>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</si>
  <si>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</si>
  <si>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</si>
  <si>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</si>
  <si>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</si>
  <si>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</si>
  <si>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</si>
  <si>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</si>
  <si>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</si>
  <si>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</si>
  <si>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</si>
  <si>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</si>
  <si>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</si>
  <si>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</si>
  <si>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</si>
  <si>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</si>
  <si>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</si>
  <si>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</si>
  <si>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</si>
  <si>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</si>
  <si>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</si>
  <si>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</si>
  <si>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</si>
  <si>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</si>
  <si>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</si>
  <si>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</si>
  <si>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</si>
  <si>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</si>
  <si>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</si>
  <si>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</si>
  <si>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</si>
  <si>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</si>
  <si>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</si>
  <si>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</si>
  <si>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</si>
  <si>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</si>
  <si>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</si>
  <si>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</si>
  <si>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</si>
  <si>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</si>
  <si>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</si>
  <si>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</si>
  <si>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</si>
  <si>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</si>
  <si>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</si>
  <si>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</si>
  <si>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</si>
  <si>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</si>
  <si>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</si>
  <si>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</si>
  <si>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</si>
  <si>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</si>
  <si>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</si>
  <si>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</si>
  <si>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</si>
  <si>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</si>
  <si>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</si>
  <si>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</si>
  <si>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</si>
  <si>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</si>
  <si>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</si>
  <si>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</si>
  <si>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</si>
  <si>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</si>
  <si>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</si>
  <si>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</si>
  <si>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</si>
  <si>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</si>
  <si>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</si>
  <si>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</si>
  <si>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</si>
  <si>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</si>
  <si>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</si>
  <si>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</si>
  <si>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</si>
  <si>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</si>
  <si>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</si>
  <si>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</si>
  <si>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</si>
  <si>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</si>
  <si>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</si>
  <si>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</si>
  <si>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</si>
  <si>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</si>
  <si>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</si>
  <si>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</si>
  <si>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</si>
  <si>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</si>
  <si>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</si>
  <si>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</si>
  <si>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</si>
  <si>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</si>
  <si>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</si>
  <si>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</si>
  <si>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</si>
  <si>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</si>
  <si>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</si>
  <si>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</si>
  <si>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</si>
  <si>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</si>
  <si>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</si>
  <si>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</si>
  <si>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</si>
  <si>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</si>
  <si>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</si>
  <si>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</si>
  <si>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</si>
  <si>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</si>
  <si>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</si>
  <si>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</si>
  <si>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</si>
  <si>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</si>
  <si>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</si>
  <si>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</si>
  <si>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</si>
  <si>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</si>
  <si>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</si>
  <si>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</si>
  <si>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</si>
  <si>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</si>
  <si>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</si>
  <si>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</si>
  <si>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</si>
  <si>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</si>
  <si>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</si>
  <si>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</si>
  <si>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</si>
  <si>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</si>
  <si>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</si>
  <si>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</si>
  <si>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</si>
  <si>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</si>
  <si>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</si>
  <si>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</si>
  <si>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</si>
  <si>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</si>
  <si>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</si>
  <si>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</si>
  <si>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</si>
  <si>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</si>
  <si>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</si>
  <si>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</si>
  <si>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</si>
  <si>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</si>
  <si>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</si>
  <si>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</si>
  <si>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</si>
  <si>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</si>
  <si>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</si>
  <si>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</si>
  <si>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</si>
  <si>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</si>
  <si>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</si>
  <si>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</si>
  <si>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</si>
  <si>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</si>
  <si>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</si>
  <si>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</si>
  <si>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</si>
  <si>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</si>
  <si>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</si>
  <si>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</si>
  <si>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</si>
  <si>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</si>
  <si>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</si>
  <si>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</si>
  <si>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</si>
  <si>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</si>
  <si>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</si>
  <si>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</si>
  <si>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</si>
  <si>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</si>
  <si>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</si>
  <si>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</si>
  <si>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</si>
  <si>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</si>
  <si>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</si>
  <si>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</si>
  <si>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</si>
  <si>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</si>
  <si>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</si>
  <si>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</si>
  <si>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</si>
  <si>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</si>
  <si>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</si>
  <si>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</si>
  <si>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</si>
  <si>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</si>
  <si>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</si>
  <si>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</si>
  <si>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</si>
  <si>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</si>
  <si>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</si>
  <si>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</si>
  <si>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</si>
  <si>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</si>
  <si>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</si>
  <si>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</si>
  <si>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</si>
  <si>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</si>
  <si>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</si>
  <si>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</si>
  <si>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</si>
  <si>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</si>
  <si>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</si>
  <si>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</si>
  <si>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</si>
  <si>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</si>
  <si>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</si>
  <si>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</si>
  <si>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</si>
  <si>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</si>
  <si>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</si>
  <si>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</si>
  <si>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</si>
  <si>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</si>
  <si>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</si>
  <si>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</si>
  <si>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</si>
  <si>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</si>
  <si>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</si>
  <si>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</si>
  <si>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</si>
  <si>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</si>
  <si>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</si>
  <si>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</si>
  <si>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</si>
  <si>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</si>
  <si>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</si>
  <si>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</si>
  <si>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</si>
  <si>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</si>
  <si>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</si>
  <si>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</si>
  <si>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</si>
  <si>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</si>
  <si>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</si>
  <si>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</si>
  <si>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</si>
  <si>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</si>
  <si>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</si>
  <si>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</si>
  <si>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</si>
  <si>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</si>
  <si>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</si>
  <si>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</si>
  <si>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 xml:space="preserve">ایلام </t>
  </si>
  <si>
    <t>سیروان</t>
  </si>
  <si>
    <t>بوژان</t>
  </si>
  <si>
    <t>عمارت وبو|زان</t>
  </si>
  <si>
    <t>گوراب</t>
  </si>
  <si>
    <t>چگینی</t>
  </si>
  <si>
    <t>باغله</t>
  </si>
  <si>
    <t>15خرداد</t>
  </si>
  <si>
    <t>حسن گاوداری</t>
  </si>
  <si>
    <t>مله ماران</t>
  </si>
  <si>
    <t>نسترن</t>
  </si>
  <si>
    <t>رز</t>
  </si>
  <si>
    <t>شکوفه</t>
  </si>
  <si>
    <t>شبنم</t>
  </si>
  <si>
    <t>یاس</t>
  </si>
  <si>
    <t>نرگس</t>
  </si>
  <si>
    <t>لاله</t>
  </si>
  <si>
    <t>ستاره</t>
  </si>
  <si>
    <t>شقایق</t>
  </si>
  <si>
    <t>راحیل</t>
  </si>
  <si>
    <t>کیمیا</t>
  </si>
  <si>
    <t>نسیم</t>
  </si>
  <si>
    <t>پروانه</t>
  </si>
  <si>
    <t>فعال</t>
  </si>
  <si>
    <t>ترابی</t>
  </si>
  <si>
    <t>الهادی</t>
  </si>
  <si>
    <t>زینب محمدی فر</t>
  </si>
  <si>
    <t>زهرا میرزایی</t>
  </si>
  <si>
    <t>3/3/1393</t>
  </si>
  <si>
    <t>6/3/1393</t>
  </si>
  <si>
    <t>17/12/92</t>
  </si>
  <si>
    <t>24/3/1393</t>
  </si>
  <si>
    <t>93/9/29</t>
  </si>
  <si>
    <t>26/10/93</t>
  </si>
  <si>
    <t>94/9/24</t>
  </si>
  <si>
    <t>ت 7</t>
  </si>
  <si>
    <t>ت 8</t>
  </si>
  <si>
    <t>ت5</t>
  </si>
  <si>
    <t>پ3</t>
  </si>
  <si>
    <t>فریده بساط پور</t>
  </si>
  <si>
    <t>زینب غلامی</t>
  </si>
  <si>
    <t>فریبا قنبرزاده</t>
  </si>
  <si>
    <t>کبری شیری</t>
  </si>
  <si>
    <t>فادیا محمدی</t>
  </si>
  <si>
    <t xml:space="preserve">الهام شیری </t>
  </si>
  <si>
    <t>نجیمه سلیمانی</t>
  </si>
  <si>
    <t>شهین یار محمدی</t>
  </si>
  <si>
    <t xml:space="preserve">طیبه عسگری </t>
  </si>
  <si>
    <t>مریم باباییفرد</t>
  </si>
  <si>
    <t>احترام کمرخانی</t>
  </si>
  <si>
    <t>عجب گل کرمبیگی</t>
  </si>
  <si>
    <t>رضایی</t>
  </si>
  <si>
    <t>معصومه مرادی</t>
  </si>
  <si>
    <t>نسرین کرمی</t>
  </si>
  <si>
    <t>فروزان قمری</t>
  </si>
  <si>
    <t>فرشته رستمی</t>
  </si>
  <si>
    <t>زهرا درویشی</t>
  </si>
  <si>
    <t>میترا غضنفری</t>
  </si>
  <si>
    <t>صورت قنبری</t>
  </si>
  <si>
    <t>زهرا حاتمی نیا</t>
  </si>
  <si>
    <t xml:space="preserve">صغری مرادی </t>
  </si>
  <si>
    <t>کبری صیدی</t>
  </si>
  <si>
    <t>خدابس خانی</t>
  </si>
  <si>
    <t>فاطمه عبدللهی</t>
  </si>
  <si>
    <t>موسی رضا</t>
  </si>
  <si>
    <t>لبلا مرادی</t>
  </si>
  <si>
    <t>ناهید قمری</t>
  </si>
  <si>
    <t>فرزانه پیریزاده</t>
  </si>
  <si>
    <t>منور فیضالهی</t>
  </si>
  <si>
    <t>شیما خلفی</t>
  </si>
  <si>
    <t>لامیه ویسیزاده</t>
  </si>
  <si>
    <t>حاجر قنبری</t>
  </si>
  <si>
    <t>گلی منصوری</t>
  </si>
  <si>
    <t>نسرین محمدی</t>
  </si>
  <si>
    <t>لیلا نظری</t>
  </si>
  <si>
    <t>فاطمه صیدی</t>
  </si>
  <si>
    <t>احترام ابراهیمی</t>
  </si>
  <si>
    <t>کرمی</t>
  </si>
  <si>
    <t>قوی</t>
  </si>
  <si>
    <t>متوسط</t>
  </si>
  <si>
    <t>ضعیف</t>
  </si>
  <si>
    <t>ندارد</t>
  </si>
  <si>
    <t>تشکیل نشده</t>
  </si>
  <si>
    <t>ماهانه</t>
  </si>
  <si>
    <t>مرتب</t>
  </si>
  <si>
    <t>دارد</t>
  </si>
  <si>
    <t>انجام شده</t>
  </si>
  <si>
    <t>بی نقض</t>
  </si>
  <si>
    <t>23/5/1393</t>
  </si>
  <si>
    <t>17/4/1393</t>
  </si>
  <si>
    <t>94/3/1</t>
  </si>
  <si>
    <t>93/12/8</t>
  </si>
  <si>
    <t>94/12/8</t>
  </si>
  <si>
    <t>93/10/2</t>
  </si>
  <si>
    <t>93/10/3</t>
  </si>
  <si>
    <t>94/6/24</t>
  </si>
  <si>
    <t>15/10/93</t>
  </si>
  <si>
    <t>7/7/1393</t>
  </si>
  <si>
    <t>1394/2/2</t>
  </si>
  <si>
    <t>1394/2/24</t>
  </si>
  <si>
    <t>94/5/26</t>
  </si>
  <si>
    <t>لومار</t>
  </si>
  <si>
    <t>13/10/93</t>
  </si>
  <si>
    <t>13/1093</t>
  </si>
  <si>
    <t>21/10/93</t>
  </si>
  <si>
    <t>1393/8/20</t>
  </si>
  <si>
    <t>94/2/20</t>
  </si>
  <si>
    <t>94/6/25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</si>
</sst>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619" t="s">
        <v>305</v>
      </c>
      <c r="C2" s="618"/>
      <c r="D2" s="461" t="s">
        <v>306</v>
      </c>
      <c r="E2" s="617" t="s">
        <v>307</v>
      </c>
      <c r="F2" s="617"/>
      <c r="G2" s="617"/>
      <c r="H2" s="617"/>
      <c r="I2" s="617"/>
      <c r="J2" s="617"/>
      <c r="K2" s="617"/>
      <c r="L2" s="617"/>
      <c r="M2" s="617"/>
      <c r="N2" s="617"/>
      <c r="O2" s="617"/>
      <c r="P2" s="617"/>
      <c r="Q2" s="617"/>
      <c r="R2" s="617"/>
      <c r="S2" s="617"/>
      <c r="T2" s="617"/>
      <c r="U2" s="618"/>
    </row>
    <row r="3" spans="2:21" ht="18" thickBot="1" x14ac:dyDescent="0.45">
      <c r="B3" s="595" t="s">
        <v>14</v>
      </c>
      <c r="C3" s="596"/>
      <c r="D3" s="449" t="s">
        <v>56</v>
      </c>
      <c r="E3" s="584" t="s">
        <v>311</v>
      </c>
      <c r="F3" s="585"/>
      <c r="G3" s="585"/>
      <c r="H3" s="585"/>
      <c r="I3" s="585"/>
      <c r="J3" s="585"/>
      <c r="K3" s="585"/>
      <c r="L3" s="585"/>
      <c r="M3" s="585"/>
      <c r="N3" s="585"/>
      <c r="O3" s="585"/>
      <c r="P3" s="585"/>
      <c r="Q3" s="585"/>
      <c r="R3" s="585"/>
      <c r="S3" s="585"/>
      <c r="T3" s="585"/>
      <c r="U3" s="586"/>
    </row>
    <row r="4" spans="2:21" ht="18" thickBot="1" x14ac:dyDescent="0.45">
      <c r="B4" s="595"/>
      <c r="C4" s="596"/>
      <c r="D4" s="450" t="s">
        <v>59</v>
      </c>
      <c r="E4" s="587" t="s">
        <v>310</v>
      </c>
      <c r="F4" s="588"/>
      <c r="G4" s="588"/>
      <c r="H4" s="588"/>
      <c r="I4" s="588"/>
      <c r="J4" s="588"/>
      <c r="K4" s="588"/>
      <c r="L4" s="588"/>
      <c r="M4" s="588"/>
      <c r="N4" s="588"/>
      <c r="O4" s="588"/>
      <c r="P4" s="588"/>
      <c r="Q4" s="588"/>
      <c r="R4" s="588"/>
      <c r="S4" s="588"/>
      <c r="T4" s="588"/>
      <c r="U4" s="589"/>
    </row>
    <row r="5" spans="2:21" ht="18" thickBot="1" x14ac:dyDescent="0.45">
      <c r="B5" s="595"/>
      <c r="C5" s="596"/>
      <c r="D5" s="449" t="s">
        <v>60</v>
      </c>
      <c r="E5" s="584" t="s">
        <v>309</v>
      </c>
      <c r="F5" s="585"/>
      <c r="G5" s="585"/>
      <c r="H5" s="585"/>
      <c r="I5" s="585"/>
      <c r="J5" s="585"/>
      <c r="K5" s="585"/>
      <c r="L5" s="585"/>
      <c r="M5" s="585"/>
      <c r="N5" s="585"/>
      <c r="O5" s="585"/>
      <c r="P5" s="585"/>
      <c r="Q5" s="585"/>
      <c r="R5" s="585"/>
      <c r="S5" s="585"/>
      <c r="T5" s="585"/>
      <c r="U5" s="586"/>
    </row>
    <row r="6" spans="2:21" ht="18" thickBot="1" x14ac:dyDescent="0.45">
      <c r="B6" s="595"/>
      <c r="C6" s="596"/>
      <c r="D6" s="450" t="s">
        <v>33</v>
      </c>
      <c r="E6" s="587" t="s">
        <v>308</v>
      </c>
      <c r="F6" s="588"/>
      <c r="G6" s="588"/>
      <c r="H6" s="588"/>
      <c r="I6" s="588"/>
      <c r="J6" s="588"/>
      <c r="K6" s="588"/>
      <c r="L6" s="588"/>
      <c r="M6" s="588"/>
      <c r="N6" s="588"/>
      <c r="O6" s="588"/>
      <c r="P6" s="588"/>
      <c r="Q6" s="588"/>
      <c r="R6" s="588"/>
      <c r="S6" s="588"/>
      <c r="T6" s="588"/>
      <c r="U6" s="589"/>
    </row>
    <row r="7" spans="2:21" ht="18" thickBot="1" x14ac:dyDescent="0.45">
      <c r="B7" s="595"/>
      <c r="C7" s="596"/>
      <c r="D7" s="449" t="s">
        <v>9</v>
      </c>
      <c r="E7" s="584" t="s">
        <v>312</v>
      </c>
      <c r="F7" s="585"/>
      <c r="G7" s="585"/>
      <c r="H7" s="585"/>
      <c r="I7" s="585"/>
      <c r="J7" s="585"/>
      <c r="K7" s="585"/>
      <c r="L7" s="585"/>
      <c r="M7" s="585"/>
      <c r="N7" s="585"/>
      <c r="O7" s="585"/>
      <c r="P7" s="585"/>
      <c r="Q7" s="585"/>
      <c r="R7" s="585"/>
      <c r="S7" s="585"/>
      <c r="T7" s="585"/>
      <c r="U7" s="586"/>
    </row>
    <row r="8" spans="2:21" ht="18" thickBot="1" x14ac:dyDescent="0.45">
      <c r="B8" s="595"/>
      <c r="C8" s="596"/>
      <c r="D8" s="450" t="s">
        <v>22</v>
      </c>
      <c r="E8" s="587" t="s">
        <v>313</v>
      </c>
      <c r="F8" s="588"/>
      <c r="G8" s="588"/>
      <c r="H8" s="588"/>
      <c r="I8" s="588"/>
      <c r="J8" s="588"/>
      <c r="K8" s="588"/>
      <c r="L8" s="588"/>
      <c r="M8" s="588"/>
      <c r="N8" s="588"/>
      <c r="O8" s="588"/>
      <c r="P8" s="588"/>
      <c r="Q8" s="588"/>
      <c r="R8" s="588"/>
      <c r="S8" s="588"/>
      <c r="T8" s="588"/>
      <c r="U8" s="589"/>
    </row>
    <row r="9" spans="2:21" ht="29.25" thickBot="1" x14ac:dyDescent="0.45">
      <c r="B9" s="595"/>
      <c r="C9" s="596"/>
      <c r="D9" s="449" t="s">
        <v>290</v>
      </c>
      <c r="E9" s="584" t="s">
        <v>314</v>
      </c>
      <c r="F9" s="585"/>
      <c r="G9" s="585"/>
      <c r="H9" s="585"/>
      <c r="I9" s="585"/>
      <c r="J9" s="585"/>
      <c r="K9" s="585"/>
      <c r="L9" s="585"/>
      <c r="M9" s="585"/>
      <c r="N9" s="585"/>
      <c r="O9" s="585"/>
      <c r="P9" s="585"/>
      <c r="Q9" s="585"/>
      <c r="R9" s="585"/>
      <c r="S9" s="585"/>
      <c r="T9" s="585"/>
      <c r="U9" s="586"/>
    </row>
    <row r="10" spans="2:21" ht="18" thickBot="1" x14ac:dyDescent="0.45">
      <c r="B10" s="595"/>
      <c r="C10" s="596"/>
      <c r="D10" s="450" t="s">
        <v>51</v>
      </c>
      <c r="E10" s="590" t="s">
        <v>315</v>
      </c>
      <c r="F10" s="591"/>
      <c r="G10" s="591"/>
      <c r="H10" s="591"/>
      <c r="I10" s="591"/>
      <c r="J10" s="591"/>
      <c r="K10" s="591"/>
      <c r="L10" s="591"/>
      <c r="M10" s="591"/>
      <c r="N10" s="591"/>
      <c r="O10" s="591"/>
      <c r="P10" s="591"/>
      <c r="Q10" s="591"/>
      <c r="R10" s="591"/>
      <c r="S10" s="591"/>
      <c r="T10" s="591"/>
      <c r="U10" s="592"/>
    </row>
    <row r="11" spans="2:21" ht="18" thickBot="1" x14ac:dyDescent="0.45">
      <c r="B11" s="595"/>
      <c r="C11" s="596"/>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95"/>
      <c r="C12" s="596"/>
      <c r="D12" s="450" t="s">
        <v>219</v>
      </c>
      <c r="E12" s="590" t="s">
        <v>317</v>
      </c>
      <c r="F12" s="591"/>
      <c r="G12" s="591"/>
      <c r="H12" s="591"/>
      <c r="I12" s="591"/>
      <c r="J12" s="591"/>
      <c r="K12" s="591"/>
      <c r="L12" s="591"/>
      <c r="M12" s="591"/>
      <c r="N12" s="591"/>
      <c r="O12" s="591"/>
      <c r="P12" s="591"/>
      <c r="Q12" s="591"/>
      <c r="R12" s="591"/>
      <c r="S12" s="591"/>
      <c r="T12" s="591"/>
      <c r="U12" s="592"/>
    </row>
    <row r="13" spans="2:21" ht="18" thickBot="1" x14ac:dyDescent="0.45">
      <c r="B13" s="595"/>
      <c r="C13" s="596"/>
      <c r="D13" s="488" t="s">
        <v>421</v>
      </c>
      <c r="E13" s="587" t="s">
        <v>424</v>
      </c>
      <c r="F13" s="588"/>
      <c r="G13" s="588"/>
      <c r="H13" s="588"/>
      <c r="I13" s="588"/>
      <c r="J13" s="588"/>
      <c r="K13" s="588"/>
      <c r="L13" s="588"/>
      <c r="M13" s="588"/>
      <c r="N13" s="588"/>
      <c r="O13" s="588"/>
      <c r="P13" s="588"/>
      <c r="Q13" s="588"/>
      <c r="R13" s="588"/>
      <c r="S13" s="588"/>
      <c r="T13" s="588"/>
      <c r="U13" s="589"/>
    </row>
    <row r="14" spans="2:21" ht="18" thickBot="1" x14ac:dyDescent="0.45">
      <c r="B14" s="595"/>
      <c r="C14" s="596"/>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95"/>
      <c r="C15" s="596"/>
      <c r="D15" s="451" t="s">
        <v>62</v>
      </c>
      <c r="E15" s="590" t="s">
        <v>319</v>
      </c>
      <c r="F15" s="591"/>
      <c r="G15" s="591"/>
      <c r="H15" s="591"/>
      <c r="I15" s="591"/>
      <c r="J15" s="591"/>
      <c r="K15" s="591"/>
      <c r="L15" s="591"/>
      <c r="M15" s="591"/>
      <c r="N15" s="591"/>
      <c r="O15" s="591"/>
      <c r="P15" s="591"/>
      <c r="Q15" s="591"/>
      <c r="R15" s="591"/>
      <c r="S15" s="591"/>
      <c r="T15" s="591"/>
      <c r="U15" s="592"/>
    </row>
    <row r="16" spans="2:21" ht="18" thickBot="1" x14ac:dyDescent="0.45">
      <c r="B16" s="595"/>
      <c r="C16" s="596"/>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95"/>
      <c r="C17" s="596"/>
      <c r="D17" s="451" t="s">
        <v>107</v>
      </c>
      <c r="E17" s="590" t="s">
        <v>321</v>
      </c>
      <c r="F17" s="591"/>
      <c r="G17" s="591"/>
      <c r="H17" s="591"/>
      <c r="I17" s="591"/>
      <c r="J17" s="591"/>
      <c r="K17" s="591"/>
      <c r="L17" s="591"/>
      <c r="M17" s="591"/>
      <c r="N17" s="591"/>
      <c r="O17" s="591"/>
      <c r="P17" s="591"/>
      <c r="Q17" s="591"/>
      <c r="R17" s="591"/>
      <c r="S17" s="591"/>
      <c r="T17" s="591"/>
      <c r="U17" s="592"/>
    </row>
    <row r="18" spans="2:21" ht="18" thickBot="1" x14ac:dyDescent="0.45">
      <c r="B18" s="595"/>
      <c r="C18" s="596"/>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95"/>
      <c r="C19" s="596"/>
      <c r="D19" s="450" t="s">
        <v>21</v>
      </c>
      <c r="E19" s="590" t="s">
        <v>323</v>
      </c>
      <c r="F19" s="591"/>
      <c r="G19" s="591"/>
      <c r="H19" s="591"/>
      <c r="I19" s="591"/>
      <c r="J19" s="591"/>
      <c r="K19" s="591"/>
      <c r="L19" s="591"/>
      <c r="M19" s="591"/>
      <c r="N19" s="591"/>
      <c r="O19" s="591"/>
      <c r="P19" s="591"/>
      <c r="Q19" s="591"/>
      <c r="R19" s="591"/>
      <c r="S19" s="591"/>
      <c r="T19" s="591"/>
      <c r="U19" s="592"/>
    </row>
    <row r="20" spans="2:21" ht="18" thickBot="1" x14ac:dyDescent="0.45">
      <c r="B20" s="595"/>
      <c r="C20" s="596"/>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95"/>
      <c r="C21" s="596"/>
      <c r="D21" s="451" t="s">
        <v>54</v>
      </c>
      <c r="E21" s="590" t="s">
        <v>326</v>
      </c>
      <c r="F21" s="591"/>
      <c r="G21" s="591"/>
      <c r="H21" s="591"/>
      <c r="I21" s="591"/>
      <c r="J21" s="591"/>
      <c r="K21" s="591"/>
      <c r="L21" s="591"/>
      <c r="M21" s="591"/>
      <c r="N21" s="591"/>
      <c r="O21" s="591"/>
      <c r="P21" s="591"/>
      <c r="Q21" s="591"/>
      <c r="R21" s="591"/>
      <c r="S21" s="591"/>
      <c r="T21" s="591"/>
      <c r="U21" s="592"/>
    </row>
    <row r="22" spans="2:21" ht="18" thickBot="1" x14ac:dyDescent="0.45">
      <c r="B22" s="595"/>
      <c r="C22" s="596"/>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93" t="s">
        <v>11</v>
      </c>
      <c r="C23" s="594"/>
      <c r="D23" s="453" t="s">
        <v>0</v>
      </c>
      <c r="E23" s="590" t="s">
        <v>328</v>
      </c>
      <c r="F23" s="591"/>
      <c r="G23" s="591"/>
      <c r="H23" s="591"/>
      <c r="I23" s="591"/>
      <c r="J23" s="591"/>
      <c r="K23" s="591"/>
      <c r="L23" s="591"/>
      <c r="M23" s="591"/>
      <c r="N23" s="591"/>
      <c r="O23" s="591"/>
      <c r="P23" s="591"/>
      <c r="Q23" s="591"/>
      <c r="R23" s="591"/>
      <c r="S23" s="591"/>
      <c r="T23" s="591"/>
      <c r="U23" s="592"/>
    </row>
    <row r="24" spans="2:21" ht="18" thickBot="1" x14ac:dyDescent="0.45">
      <c r="B24" s="595"/>
      <c r="C24" s="596"/>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95"/>
      <c r="C25" s="596"/>
      <c r="D25" s="453" t="s">
        <v>2</v>
      </c>
      <c r="E25" s="590" t="s">
        <v>330</v>
      </c>
      <c r="F25" s="591"/>
      <c r="G25" s="591"/>
      <c r="H25" s="591"/>
      <c r="I25" s="591"/>
      <c r="J25" s="591"/>
      <c r="K25" s="591"/>
      <c r="L25" s="591"/>
      <c r="M25" s="591"/>
      <c r="N25" s="591"/>
      <c r="O25" s="591"/>
      <c r="P25" s="591"/>
      <c r="Q25" s="591"/>
      <c r="R25" s="591"/>
      <c r="S25" s="591"/>
      <c r="T25" s="591"/>
      <c r="U25" s="592"/>
    </row>
    <row r="26" spans="2:21" ht="18" thickBot="1" x14ac:dyDescent="0.45">
      <c r="B26" s="595"/>
      <c r="C26" s="596"/>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95"/>
      <c r="C27" s="596"/>
      <c r="D27" s="453" t="s">
        <v>67</v>
      </c>
      <c r="E27" s="590" t="s">
        <v>332</v>
      </c>
      <c r="F27" s="591"/>
      <c r="G27" s="591"/>
      <c r="H27" s="591"/>
      <c r="I27" s="591"/>
      <c r="J27" s="591"/>
      <c r="K27" s="591"/>
      <c r="L27" s="591"/>
      <c r="M27" s="591"/>
      <c r="N27" s="591"/>
      <c r="O27" s="591"/>
      <c r="P27" s="591"/>
      <c r="Q27" s="591"/>
      <c r="R27" s="591"/>
      <c r="S27" s="591"/>
      <c r="T27" s="591"/>
      <c r="U27" s="592"/>
    </row>
    <row r="28" spans="2:21" ht="18" thickBot="1" x14ac:dyDescent="0.45">
      <c r="B28" s="595"/>
      <c r="C28" s="596"/>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95"/>
      <c r="C29" s="596"/>
      <c r="D29" s="453" t="s">
        <v>23</v>
      </c>
      <c r="E29" s="590" t="s">
        <v>334</v>
      </c>
      <c r="F29" s="591"/>
      <c r="G29" s="591"/>
      <c r="H29" s="591"/>
      <c r="I29" s="591"/>
      <c r="J29" s="591"/>
      <c r="K29" s="591"/>
      <c r="L29" s="591"/>
      <c r="M29" s="591"/>
      <c r="N29" s="591"/>
      <c r="O29" s="591"/>
      <c r="P29" s="591"/>
      <c r="Q29" s="591"/>
      <c r="R29" s="591"/>
      <c r="S29" s="591"/>
      <c r="T29" s="591"/>
      <c r="U29" s="592"/>
    </row>
    <row r="30" spans="2:21" ht="18" thickBot="1" x14ac:dyDescent="0.45">
      <c r="B30" s="597"/>
      <c r="C30" s="598"/>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93" t="s">
        <v>4</v>
      </c>
      <c r="C31" s="594"/>
      <c r="D31" s="453" t="s">
        <v>29</v>
      </c>
      <c r="E31" s="590" t="s">
        <v>336</v>
      </c>
      <c r="F31" s="591"/>
      <c r="G31" s="591"/>
      <c r="H31" s="591"/>
      <c r="I31" s="591"/>
      <c r="J31" s="591"/>
      <c r="K31" s="591"/>
      <c r="L31" s="591"/>
      <c r="M31" s="591"/>
      <c r="N31" s="591"/>
      <c r="O31" s="591"/>
      <c r="P31" s="591"/>
      <c r="Q31" s="591"/>
      <c r="R31" s="591"/>
      <c r="S31" s="591"/>
      <c r="T31" s="591"/>
      <c r="U31" s="592"/>
    </row>
    <row r="32" spans="2:21" ht="18" thickBot="1" x14ac:dyDescent="0.45">
      <c r="B32" s="595"/>
      <c r="C32" s="596"/>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95"/>
      <c r="C33" s="596"/>
      <c r="D33" s="453" t="s">
        <v>30</v>
      </c>
      <c r="E33" s="590" t="s">
        <v>338</v>
      </c>
      <c r="F33" s="591"/>
      <c r="G33" s="591"/>
      <c r="H33" s="591"/>
      <c r="I33" s="591"/>
      <c r="J33" s="591"/>
      <c r="K33" s="591"/>
      <c r="L33" s="591"/>
      <c r="M33" s="591"/>
      <c r="N33" s="591"/>
      <c r="O33" s="591"/>
      <c r="P33" s="591"/>
      <c r="Q33" s="591"/>
      <c r="R33" s="591"/>
      <c r="S33" s="591"/>
      <c r="T33" s="591"/>
      <c r="U33" s="592"/>
    </row>
    <row r="34" spans="2:21" ht="18" thickBot="1" x14ac:dyDescent="0.45">
      <c r="B34" s="595"/>
      <c r="C34" s="596"/>
      <c r="D34" s="457" t="s">
        <v>15</v>
      </c>
      <c r="E34" s="587" t="s">
        <v>339</v>
      </c>
      <c r="F34" s="588"/>
      <c r="G34" s="588"/>
      <c r="H34" s="588"/>
      <c r="I34" s="588"/>
      <c r="J34" s="588"/>
      <c r="K34" s="588"/>
      <c r="L34" s="588"/>
      <c r="M34" s="588"/>
      <c r="N34" s="588"/>
      <c r="O34" s="588"/>
      <c r="P34" s="588"/>
      <c r="Q34" s="588"/>
      <c r="R34" s="588"/>
      <c r="S34" s="588"/>
      <c r="T34" s="588"/>
      <c r="U34" s="589"/>
    </row>
    <row r="35" spans="2:21" ht="18" thickBot="1" x14ac:dyDescent="0.45">
      <c r="B35" s="597"/>
      <c r="C35" s="598"/>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93" t="s">
        <v>5</v>
      </c>
      <c r="C36" s="594"/>
      <c r="D36" s="453" t="s">
        <v>28</v>
      </c>
      <c r="E36" s="590" t="s">
        <v>340</v>
      </c>
      <c r="F36" s="591"/>
      <c r="G36" s="591"/>
      <c r="H36" s="591"/>
      <c r="I36" s="591"/>
      <c r="J36" s="591"/>
      <c r="K36" s="591"/>
      <c r="L36" s="591"/>
      <c r="M36" s="591"/>
      <c r="N36" s="591"/>
      <c r="O36" s="591"/>
      <c r="P36" s="591"/>
      <c r="Q36" s="591"/>
      <c r="R36" s="591"/>
      <c r="S36" s="591"/>
      <c r="T36" s="591"/>
      <c r="U36" s="592"/>
    </row>
    <row r="37" spans="2:21" ht="18" thickBot="1" x14ac:dyDescent="0.45">
      <c r="B37" s="595"/>
      <c r="C37" s="596"/>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95"/>
      <c r="C38" s="596"/>
      <c r="D38" s="453" t="s">
        <v>70</v>
      </c>
      <c r="E38" s="590" t="s">
        <v>342</v>
      </c>
      <c r="F38" s="591"/>
      <c r="G38" s="591"/>
      <c r="H38" s="591"/>
      <c r="I38" s="591"/>
      <c r="J38" s="591"/>
      <c r="K38" s="591"/>
      <c r="L38" s="591"/>
      <c r="M38" s="591"/>
      <c r="N38" s="591"/>
      <c r="O38" s="591"/>
      <c r="P38" s="591"/>
      <c r="Q38" s="591"/>
      <c r="R38" s="591"/>
      <c r="S38" s="591"/>
      <c r="T38" s="591"/>
      <c r="U38" s="592"/>
    </row>
    <row r="39" spans="2:21" ht="18" thickBot="1" x14ac:dyDescent="0.45">
      <c r="B39" s="595"/>
      <c r="C39" s="596"/>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7"/>
      <c r="C40" s="598"/>
      <c r="D40" s="453" t="s">
        <v>6</v>
      </c>
      <c r="E40" s="590" t="s">
        <v>344</v>
      </c>
      <c r="F40" s="591"/>
      <c r="G40" s="591"/>
      <c r="H40" s="591"/>
      <c r="I40" s="591"/>
      <c r="J40" s="591"/>
      <c r="K40" s="591"/>
      <c r="L40" s="591"/>
      <c r="M40" s="591"/>
      <c r="N40" s="591"/>
      <c r="O40" s="591"/>
      <c r="P40" s="591"/>
      <c r="Q40" s="591"/>
      <c r="R40" s="591"/>
      <c r="S40" s="591"/>
      <c r="T40" s="591"/>
      <c r="U40" s="592"/>
    </row>
    <row r="41" spans="2:21" ht="18" thickBot="1" x14ac:dyDescent="0.45">
      <c r="B41" s="593" t="s">
        <v>16</v>
      </c>
      <c r="C41" s="594"/>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95"/>
      <c r="C42" s="596"/>
      <c r="D42" s="453" t="s">
        <v>111</v>
      </c>
      <c r="E42" s="590" t="s">
        <v>356</v>
      </c>
      <c r="F42" s="591"/>
      <c r="G42" s="591"/>
      <c r="H42" s="591"/>
      <c r="I42" s="591"/>
      <c r="J42" s="591"/>
      <c r="K42" s="591"/>
      <c r="L42" s="591"/>
      <c r="M42" s="591"/>
      <c r="N42" s="591"/>
      <c r="O42" s="591"/>
      <c r="P42" s="591"/>
      <c r="Q42" s="591"/>
      <c r="R42" s="591"/>
      <c r="S42" s="591"/>
      <c r="T42" s="591"/>
      <c r="U42" s="592"/>
    </row>
    <row r="43" spans="2:21" ht="18" thickBot="1" x14ac:dyDescent="0.45">
      <c r="B43" s="595"/>
      <c r="C43" s="596"/>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95"/>
      <c r="C44" s="596"/>
      <c r="D44" s="453" t="s">
        <v>112</v>
      </c>
      <c r="E44" s="590" t="s">
        <v>358</v>
      </c>
      <c r="F44" s="591"/>
      <c r="G44" s="591"/>
      <c r="H44" s="591"/>
      <c r="I44" s="591"/>
      <c r="J44" s="591"/>
      <c r="K44" s="591"/>
      <c r="L44" s="591"/>
      <c r="M44" s="591"/>
      <c r="N44" s="591"/>
      <c r="O44" s="591"/>
      <c r="P44" s="591"/>
      <c r="Q44" s="591"/>
      <c r="R44" s="591"/>
      <c r="S44" s="591"/>
      <c r="T44" s="591"/>
      <c r="U44" s="592"/>
    </row>
    <row r="45" spans="2:21" ht="18" thickBot="1" x14ac:dyDescent="0.45">
      <c r="B45" s="595"/>
      <c r="C45" s="596"/>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95"/>
      <c r="C46" s="596"/>
      <c r="D46" s="453" t="s">
        <v>7</v>
      </c>
      <c r="E46" s="590" t="s">
        <v>360</v>
      </c>
      <c r="F46" s="591"/>
      <c r="G46" s="591"/>
      <c r="H46" s="591"/>
      <c r="I46" s="591"/>
      <c r="J46" s="591"/>
      <c r="K46" s="591"/>
      <c r="L46" s="591"/>
      <c r="M46" s="591"/>
      <c r="N46" s="591"/>
      <c r="O46" s="591"/>
      <c r="P46" s="591"/>
      <c r="Q46" s="591"/>
      <c r="R46" s="591"/>
      <c r="S46" s="591"/>
      <c r="T46" s="591"/>
      <c r="U46" s="592"/>
    </row>
    <row r="47" spans="2:21" ht="18" thickBot="1" x14ac:dyDescent="0.45">
      <c r="B47" s="595"/>
      <c r="C47" s="596"/>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95"/>
      <c r="C48" s="596"/>
      <c r="D48" s="453" t="s">
        <v>18</v>
      </c>
      <c r="E48" s="590" t="s">
        <v>362</v>
      </c>
      <c r="F48" s="591"/>
      <c r="G48" s="591"/>
      <c r="H48" s="591"/>
      <c r="I48" s="591"/>
      <c r="J48" s="591"/>
      <c r="K48" s="591"/>
      <c r="L48" s="591"/>
      <c r="M48" s="591"/>
      <c r="N48" s="591"/>
      <c r="O48" s="591"/>
      <c r="P48" s="591"/>
      <c r="Q48" s="591"/>
      <c r="R48" s="591"/>
      <c r="S48" s="591"/>
      <c r="T48" s="591"/>
      <c r="U48" s="592"/>
    </row>
    <row r="49" spans="2:21" ht="29.25" thickBot="1" x14ac:dyDescent="0.45">
      <c r="B49" s="595"/>
      <c r="C49" s="596"/>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93" t="s">
        <v>115</v>
      </c>
      <c r="C50" s="594"/>
      <c r="D50" s="453" t="s">
        <v>114</v>
      </c>
      <c r="E50" s="590" t="s">
        <v>364</v>
      </c>
      <c r="F50" s="591"/>
      <c r="G50" s="591"/>
      <c r="H50" s="591"/>
      <c r="I50" s="591"/>
      <c r="J50" s="591"/>
      <c r="K50" s="591"/>
      <c r="L50" s="591"/>
      <c r="M50" s="591"/>
      <c r="N50" s="591"/>
      <c r="O50" s="591"/>
      <c r="P50" s="591"/>
      <c r="Q50" s="591"/>
      <c r="R50" s="591"/>
      <c r="S50" s="591"/>
      <c r="T50" s="591"/>
      <c r="U50" s="592"/>
    </row>
    <row r="51" spans="2:21" ht="18" thickBot="1" x14ac:dyDescent="0.45">
      <c r="B51" s="595"/>
      <c r="C51" s="596"/>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95"/>
      <c r="C52" s="596"/>
      <c r="D52" s="453" t="s">
        <v>34</v>
      </c>
      <c r="E52" s="590" t="s">
        <v>366</v>
      </c>
      <c r="F52" s="591"/>
      <c r="G52" s="591"/>
      <c r="H52" s="591"/>
      <c r="I52" s="591"/>
      <c r="J52" s="591"/>
      <c r="K52" s="591"/>
      <c r="L52" s="591"/>
      <c r="M52" s="591"/>
      <c r="N52" s="591"/>
      <c r="O52" s="591"/>
      <c r="P52" s="591"/>
      <c r="Q52" s="591"/>
      <c r="R52" s="591"/>
      <c r="S52" s="591"/>
      <c r="T52" s="591"/>
      <c r="U52" s="592"/>
    </row>
    <row r="53" spans="2:21" ht="18" thickBot="1" x14ac:dyDescent="0.45">
      <c r="B53" s="595"/>
      <c r="C53" s="596"/>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95"/>
      <c r="C54" s="596"/>
      <c r="D54" s="453" t="s">
        <v>117</v>
      </c>
      <c r="E54" s="590" t="s">
        <v>368</v>
      </c>
      <c r="F54" s="591"/>
      <c r="G54" s="591"/>
      <c r="H54" s="591"/>
      <c r="I54" s="591"/>
      <c r="J54" s="591"/>
      <c r="K54" s="591"/>
      <c r="L54" s="591"/>
      <c r="M54" s="591"/>
      <c r="N54" s="591"/>
      <c r="O54" s="591"/>
      <c r="P54" s="591"/>
      <c r="Q54" s="591"/>
      <c r="R54" s="591"/>
      <c r="S54" s="591"/>
      <c r="T54" s="591"/>
      <c r="U54" s="592"/>
    </row>
    <row r="55" spans="2:21" ht="18" thickBot="1" x14ac:dyDescent="0.45">
      <c r="B55" s="595"/>
      <c r="C55" s="596"/>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95"/>
      <c r="C56" s="596"/>
      <c r="D56" s="453" t="s">
        <v>119</v>
      </c>
      <c r="E56" s="590" t="s">
        <v>370</v>
      </c>
      <c r="F56" s="591"/>
      <c r="G56" s="591"/>
      <c r="H56" s="591"/>
      <c r="I56" s="591"/>
      <c r="J56" s="591"/>
      <c r="K56" s="591"/>
      <c r="L56" s="591"/>
      <c r="M56" s="591"/>
      <c r="N56" s="591"/>
      <c r="O56" s="591"/>
      <c r="P56" s="591"/>
      <c r="Q56" s="591"/>
      <c r="R56" s="591"/>
      <c r="S56" s="591"/>
      <c r="T56" s="591"/>
      <c r="U56" s="592"/>
    </row>
    <row r="57" spans="2:21" ht="18" thickBot="1" x14ac:dyDescent="0.45">
      <c r="B57" s="595"/>
      <c r="C57" s="596"/>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95"/>
      <c r="C58" s="596"/>
      <c r="D58" s="453" t="s">
        <v>121</v>
      </c>
      <c r="E58" s="590" t="s">
        <v>371</v>
      </c>
      <c r="F58" s="591"/>
      <c r="G58" s="591"/>
      <c r="H58" s="591"/>
      <c r="I58" s="591"/>
      <c r="J58" s="591"/>
      <c r="K58" s="591"/>
      <c r="L58" s="591"/>
      <c r="M58" s="591"/>
      <c r="N58" s="591"/>
      <c r="O58" s="591"/>
      <c r="P58" s="591"/>
      <c r="Q58" s="591"/>
      <c r="R58" s="591"/>
      <c r="S58" s="591"/>
      <c r="T58" s="591"/>
      <c r="U58" s="592"/>
    </row>
    <row r="59" spans="2:21" ht="36.75" customHeight="1" thickBot="1" x14ac:dyDescent="0.45">
      <c r="B59" s="595"/>
      <c r="C59" s="596"/>
      <c r="D59" s="448" t="s">
        <v>122</v>
      </c>
      <c r="E59" s="602" t="s">
        <v>372</v>
      </c>
      <c r="F59" s="603"/>
      <c r="G59" s="603"/>
      <c r="H59" s="603"/>
      <c r="I59" s="603"/>
      <c r="J59" s="603"/>
      <c r="K59" s="603"/>
      <c r="L59" s="603"/>
      <c r="M59" s="603"/>
      <c r="N59" s="603"/>
      <c r="O59" s="603"/>
      <c r="P59" s="603"/>
      <c r="Q59" s="603"/>
      <c r="R59" s="603"/>
      <c r="S59" s="603"/>
      <c r="T59" s="603"/>
      <c r="U59" s="604"/>
    </row>
    <row r="60" spans="2:21" ht="18" thickBot="1" x14ac:dyDescent="0.45">
      <c r="B60" s="595"/>
      <c r="C60" s="596"/>
      <c r="D60" s="453" t="s">
        <v>61</v>
      </c>
      <c r="E60" s="590" t="s">
        <v>373</v>
      </c>
      <c r="F60" s="591"/>
      <c r="G60" s="591"/>
      <c r="H60" s="591"/>
      <c r="I60" s="591"/>
      <c r="J60" s="591"/>
      <c r="K60" s="591"/>
      <c r="L60" s="591"/>
      <c r="M60" s="591"/>
      <c r="N60" s="591"/>
      <c r="O60" s="591"/>
      <c r="P60" s="591"/>
      <c r="Q60" s="591"/>
      <c r="R60" s="591"/>
      <c r="S60" s="591"/>
      <c r="T60" s="591"/>
      <c r="U60" s="592"/>
    </row>
    <row r="61" spans="2:21" ht="18" thickBot="1" x14ac:dyDescent="0.45">
      <c r="B61" s="595"/>
      <c r="C61" s="596"/>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95"/>
      <c r="C62" s="596"/>
      <c r="D62" s="453" t="s">
        <v>123</v>
      </c>
      <c r="E62" s="590" t="s">
        <v>375</v>
      </c>
      <c r="F62" s="591"/>
      <c r="G62" s="591"/>
      <c r="H62" s="591"/>
      <c r="I62" s="591"/>
      <c r="J62" s="591"/>
      <c r="K62" s="591"/>
      <c r="L62" s="591"/>
      <c r="M62" s="591"/>
      <c r="N62" s="591"/>
      <c r="O62" s="591"/>
      <c r="P62" s="591"/>
      <c r="Q62" s="591"/>
      <c r="R62" s="591"/>
      <c r="S62" s="591"/>
      <c r="T62" s="591"/>
      <c r="U62" s="592"/>
    </row>
    <row r="63" spans="2:21" ht="43.5" thickBot="1" x14ac:dyDescent="0.45">
      <c r="B63" s="595"/>
      <c r="C63" s="596"/>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95"/>
      <c r="C64" s="596"/>
      <c r="D64" s="450" t="s">
        <v>125</v>
      </c>
      <c r="E64" s="590" t="s">
        <v>376</v>
      </c>
      <c r="F64" s="591"/>
      <c r="G64" s="591"/>
      <c r="H64" s="591"/>
      <c r="I64" s="591"/>
      <c r="J64" s="591"/>
      <c r="K64" s="591"/>
      <c r="L64" s="591"/>
      <c r="M64" s="591"/>
      <c r="N64" s="591"/>
      <c r="O64" s="591"/>
      <c r="P64" s="591"/>
      <c r="Q64" s="591"/>
      <c r="R64" s="591"/>
      <c r="S64" s="591"/>
      <c r="T64" s="591"/>
      <c r="U64" s="592"/>
    </row>
    <row r="65" spans="2:21" ht="18" thickBot="1" x14ac:dyDescent="0.45">
      <c r="B65" s="595"/>
      <c r="C65" s="596"/>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95"/>
      <c r="C66" s="596"/>
      <c r="D66" s="453" t="s">
        <v>12</v>
      </c>
      <c r="E66" s="590" t="s">
        <v>377</v>
      </c>
      <c r="F66" s="591"/>
      <c r="G66" s="591"/>
      <c r="H66" s="591"/>
      <c r="I66" s="591"/>
      <c r="J66" s="591"/>
      <c r="K66" s="591"/>
      <c r="L66" s="591"/>
      <c r="M66" s="591"/>
      <c r="N66" s="591"/>
      <c r="O66" s="591"/>
      <c r="P66" s="591"/>
      <c r="Q66" s="591"/>
      <c r="R66" s="591"/>
      <c r="S66" s="591"/>
      <c r="T66" s="591"/>
      <c r="U66" s="592"/>
    </row>
    <row r="67" spans="2:21" ht="18" thickBot="1" x14ac:dyDescent="0.45">
      <c r="B67" s="595"/>
      <c r="C67" s="596"/>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95"/>
      <c r="C68" s="596"/>
      <c r="D68" s="453" t="s">
        <v>234</v>
      </c>
      <c r="E68" s="590" t="s">
        <v>379</v>
      </c>
      <c r="F68" s="591"/>
      <c r="G68" s="591"/>
      <c r="H68" s="591"/>
      <c r="I68" s="591"/>
      <c r="J68" s="591"/>
      <c r="K68" s="591"/>
      <c r="L68" s="591"/>
      <c r="M68" s="591"/>
      <c r="N68" s="591"/>
      <c r="O68" s="591"/>
      <c r="P68" s="591"/>
      <c r="Q68" s="591"/>
      <c r="R68" s="591"/>
      <c r="S68" s="591"/>
      <c r="T68" s="591"/>
      <c r="U68" s="592"/>
    </row>
    <row r="69" spans="2:21" ht="18" thickBot="1" x14ac:dyDescent="0.45">
      <c r="B69" s="595"/>
      <c r="C69" s="596"/>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95"/>
      <c r="C70" s="596"/>
      <c r="D70" s="453" t="s">
        <v>127</v>
      </c>
      <c r="E70" s="590" t="s">
        <v>381</v>
      </c>
      <c r="F70" s="591"/>
      <c r="G70" s="591"/>
      <c r="H70" s="591"/>
      <c r="I70" s="591"/>
      <c r="J70" s="591"/>
      <c r="K70" s="591"/>
      <c r="L70" s="591"/>
      <c r="M70" s="591"/>
      <c r="N70" s="591"/>
      <c r="O70" s="591"/>
      <c r="P70" s="591"/>
      <c r="Q70" s="591"/>
      <c r="R70" s="591"/>
      <c r="S70" s="591"/>
      <c r="T70" s="591"/>
      <c r="U70" s="592"/>
    </row>
    <row r="71" spans="2:21" ht="18" thickBot="1" x14ac:dyDescent="0.45">
      <c r="B71" s="595"/>
      <c r="C71" s="596"/>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95"/>
      <c r="C72" s="596"/>
      <c r="D72" s="453" t="s">
        <v>129</v>
      </c>
      <c r="E72" s="590" t="s">
        <v>383</v>
      </c>
      <c r="F72" s="591"/>
      <c r="G72" s="591"/>
      <c r="H72" s="591"/>
      <c r="I72" s="591"/>
      <c r="J72" s="591"/>
      <c r="K72" s="591"/>
      <c r="L72" s="591"/>
      <c r="M72" s="591"/>
      <c r="N72" s="591"/>
      <c r="O72" s="591"/>
      <c r="P72" s="591"/>
      <c r="Q72" s="591"/>
      <c r="R72" s="591"/>
      <c r="S72" s="591"/>
      <c r="T72" s="591"/>
      <c r="U72" s="592"/>
    </row>
    <row r="73" spans="2:21" ht="18" thickBot="1" x14ac:dyDescent="0.45">
      <c r="B73" s="595"/>
      <c r="C73" s="596"/>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95"/>
      <c r="C74" s="596"/>
      <c r="D74" s="453" t="s">
        <v>131</v>
      </c>
      <c r="E74" s="590" t="s">
        <v>385</v>
      </c>
      <c r="F74" s="591"/>
      <c r="G74" s="591"/>
      <c r="H74" s="591"/>
      <c r="I74" s="591"/>
      <c r="J74" s="591"/>
      <c r="K74" s="591"/>
      <c r="L74" s="591"/>
      <c r="M74" s="591"/>
      <c r="N74" s="591"/>
      <c r="O74" s="591"/>
      <c r="P74" s="591"/>
      <c r="Q74" s="591"/>
      <c r="R74" s="591"/>
      <c r="S74" s="591"/>
      <c r="T74" s="591"/>
      <c r="U74" s="592"/>
    </row>
    <row r="75" spans="2:21" ht="18" thickBot="1" x14ac:dyDescent="0.45">
      <c r="B75" s="595"/>
      <c r="C75" s="596"/>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95"/>
      <c r="C76" s="596"/>
      <c r="D76" s="453" t="s">
        <v>133</v>
      </c>
      <c r="E76" s="590" t="s">
        <v>420</v>
      </c>
      <c r="F76" s="591"/>
      <c r="G76" s="591"/>
      <c r="H76" s="591"/>
      <c r="I76" s="591"/>
      <c r="J76" s="591"/>
      <c r="K76" s="591"/>
      <c r="L76" s="591"/>
      <c r="M76" s="591"/>
      <c r="N76" s="591"/>
      <c r="O76" s="591"/>
      <c r="P76" s="591"/>
      <c r="Q76" s="591"/>
      <c r="R76" s="591"/>
      <c r="S76" s="591"/>
      <c r="T76" s="591"/>
      <c r="U76" s="592"/>
    </row>
    <row r="77" spans="2:21" ht="29.25" thickBot="1" x14ac:dyDescent="0.45">
      <c r="B77" s="595"/>
      <c r="C77" s="596"/>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7"/>
      <c r="C78" s="598"/>
      <c r="D78" s="453" t="s">
        <v>135</v>
      </c>
      <c r="E78" s="590" t="s">
        <v>388</v>
      </c>
      <c r="F78" s="591"/>
      <c r="G78" s="591"/>
      <c r="H78" s="591"/>
      <c r="I78" s="591"/>
      <c r="J78" s="591"/>
      <c r="K78" s="591"/>
      <c r="L78" s="591"/>
      <c r="M78" s="591"/>
      <c r="N78" s="591"/>
      <c r="O78" s="591"/>
      <c r="P78" s="591"/>
      <c r="Q78" s="591"/>
      <c r="R78" s="591"/>
      <c r="S78" s="591"/>
      <c r="T78" s="591"/>
      <c r="U78" s="592"/>
    </row>
    <row r="79" spans="2:21" ht="18" thickBot="1" x14ac:dyDescent="0.45">
      <c r="B79" s="593" t="s">
        <v>8</v>
      </c>
      <c r="C79" s="594"/>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95"/>
      <c r="C80" s="596"/>
      <c r="D80" s="453" t="s">
        <v>68</v>
      </c>
      <c r="E80" s="590" t="s">
        <v>390</v>
      </c>
      <c r="F80" s="591"/>
      <c r="G80" s="591"/>
      <c r="H80" s="591"/>
      <c r="I80" s="591"/>
      <c r="J80" s="591"/>
      <c r="K80" s="591"/>
      <c r="L80" s="591"/>
      <c r="M80" s="591"/>
      <c r="N80" s="591"/>
      <c r="O80" s="591"/>
      <c r="P80" s="591"/>
      <c r="Q80" s="591"/>
      <c r="R80" s="591"/>
      <c r="S80" s="591"/>
      <c r="T80" s="591"/>
      <c r="U80" s="592"/>
    </row>
    <row r="81" spans="2:21" ht="18" thickBot="1" x14ac:dyDescent="0.45">
      <c r="B81" s="593" t="s">
        <v>24</v>
      </c>
      <c r="C81" s="594"/>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95"/>
      <c r="C82" s="596"/>
      <c r="D82" s="453" t="s">
        <v>136</v>
      </c>
      <c r="E82" s="590" t="s">
        <v>392</v>
      </c>
      <c r="F82" s="591"/>
      <c r="G82" s="591"/>
      <c r="H82" s="591"/>
      <c r="I82" s="591"/>
      <c r="J82" s="591"/>
      <c r="K82" s="591"/>
      <c r="L82" s="591"/>
      <c r="M82" s="591"/>
      <c r="N82" s="591"/>
      <c r="O82" s="591"/>
      <c r="P82" s="591"/>
      <c r="Q82" s="591"/>
      <c r="R82" s="591"/>
      <c r="S82" s="591"/>
      <c r="T82" s="591"/>
      <c r="U82" s="592"/>
    </row>
    <row r="83" spans="2:21" ht="18" thickBot="1" x14ac:dyDescent="0.45">
      <c r="B83" s="595"/>
      <c r="C83" s="596"/>
      <c r="D83" s="454" t="s">
        <v>137</v>
      </c>
      <c r="E83" s="605" t="s">
        <v>393</v>
      </c>
      <c r="F83" s="606"/>
      <c r="G83" s="606"/>
      <c r="H83" s="606"/>
      <c r="I83" s="606"/>
      <c r="J83" s="606"/>
      <c r="K83" s="606"/>
      <c r="L83" s="606"/>
      <c r="M83" s="606"/>
      <c r="N83" s="606"/>
      <c r="O83" s="606"/>
      <c r="P83" s="606"/>
      <c r="Q83" s="606"/>
      <c r="R83" s="606"/>
      <c r="S83" s="606"/>
      <c r="T83" s="606"/>
      <c r="U83" s="607"/>
    </row>
    <row r="84" spans="2:21" ht="18" thickBot="1" x14ac:dyDescent="0.45">
      <c r="B84" s="595"/>
      <c r="C84" s="596"/>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95"/>
      <c r="C85" s="596"/>
      <c r="D85" s="456" t="s">
        <v>292</v>
      </c>
      <c r="E85" s="611" t="s">
        <v>395</v>
      </c>
      <c r="F85" s="612"/>
      <c r="G85" s="612"/>
      <c r="H85" s="612"/>
      <c r="I85" s="612"/>
      <c r="J85" s="612"/>
      <c r="K85" s="612"/>
      <c r="L85" s="612"/>
      <c r="M85" s="612"/>
      <c r="N85" s="612"/>
      <c r="O85" s="612"/>
      <c r="P85" s="612"/>
      <c r="Q85" s="612"/>
      <c r="R85" s="612"/>
      <c r="S85" s="612"/>
      <c r="T85" s="612"/>
      <c r="U85" s="613"/>
    </row>
    <row r="86" spans="2:21" ht="29.25" thickBot="1" x14ac:dyDescent="0.45">
      <c r="B86" s="595"/>
      <c r="C86" s="596"/>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95"/>
      <c r="C87" s="596"/>
      <c r="D87" s="456" t="s">
        <v>35</v>
      </c>
      <c r="E87" s="611" t="s">
        <v>397</v>
      </c>
      <c r="F87" s="612"/>
      <c r="G87" s="612"/>
      <c r="H87" s="612"/>
      <c r="I87" s="612"/>
      <c r="J87" s="612"/>
      <c r="K87" s="612"/>
      <c r="L87" s="612"/>
      <c r="M87" s="612"/>
      <c r="N87" s="612"/>
      <c r="O87" s="612"/>
      <c r="P87" s="612"/>
      <c r="Q87" s="612"/>
      <c r="R87" s="612"/>
      <c r="S87" s="612"/>
      <c r="T87" s="612"/>
      <c r="U87" s="613"/>
    </row>
    <row r="88" spans="2:21" ht="18" thickBot="1" x14ac:dyDescent="0.45">
      <c r="B88" s="595"/>
      <c r="C88" s="596"/>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95"/>
      <c r="C89" s="596"/>
      <c r="D89" s="456" t="s">
        <v>140</v>
      </c>
      <c r="E89" s="611" t="s">
        <v>399</v>
      </c>
      <c r="F89" s="612"/>
      <c r="G89" s="612"/>
      <c r="H89" s="612"/>
      <c r="I89" s="612"/>
      <c r="J89" s="612"/>
      <c r="K89" s="612"/>
      <c r="L89" s="612"/>
      <c r="M89" s="612"/>
      <c r="N89" s="612"/>
      <c r="O89" s="612"/>
      <c r="P89" s="612"/>
      <c r="Q89" s="612"/>
      <c r="R89" s="612"/>
      <c r="S89" s="612"/>
      <c r="T89" s="612"/>
      <c r="U89" s="613"/>
    </row>
    <row r="90" spans="2:21" ht="18" thickBot="1" x14ac:dyDescent="0.45">
      <c r="B90" s="595"/>
      <c r="C90" s="596"/>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95"/>
      <c r="C91" s="596"/>
      <c r="D91" s="456" t="s">
        <v>142</v>
      </c>
      <c r="E91" s="611" t="s">
        <v>401</v>
      </c>
      <c r="F91" s="612"/>
      <c r="G91" s="612"/>
      <c r="H91" s="612"/>
      <c r="I91" s="612"/>
      <c r="J91" s="612"/>
      <c r="K91" s="612"/>
      <c r="L91" s="612"/>
      <c r="M91" s="612"/>
      <c r="N91" s="612"/>
      <c r="O91" s="612"/>
      <c r="P91" s="612"/>
      <c r="Q91" s="612"/>
      <c r="R91" s="612"/>
      <c r="S91" s="612"/>
      <c r="T91" s="612"/>
      <c r="U91" s="613"/>
    </row>
    <row r="92" spans="2:21" ht="18" thickBot="1" x14ac:dyDescent="0.45">
      <c r="B92" s="595"/>
      <c r="C92" s="596"/>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95"/>
      <c r="C93" s="596"/>
      <c r="D93" s="456" t="s">
        <v>143</v>
      </c>
      <c r="E93" s="611" t="s">
        <v>403</v>
      </c>
      <c r="F93" s="612"/>
      <c r="G93" s="612"/>
      <c r="H93" s="612"/>
      <c r="I93" s="612"/>
      <c r="J93" s="612"/>
      <c r="K93" s="612"/>
      <c r="L93" s="612"/>
      <c r="M93" s="612"/>
      <c r="N93" s="612"/>
      <c r="O93" s="612"/>
      <c r="P93" s="612"/>
      <c r="Q93" s="612"/>
      <c r="R93" s="612"/>
      <c r="S93" s="612"/>
      <c r="T93" s="612"/>
      <c r="U93" s="613"/>
    </row>
    <row r="94" spans="2:21" ht="18" thickBot="1" x14ac:dyDescent="0.45">
      <c r="B94" s="595"/>
      <c r="C94" s="596"/>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95"/>
      <c r="C95" s="596"/>
      <c r="D95" s="456" t="s">
        <v>145</v>
      </c>
      <c r="E95" s="611" t="s">
        <v>405</v>
      </c>
      <c r="F95" s="612"/>
      <c r="G95" s="612"/>
      <c r="H95" s="612"/>
      <c r="I95" s="612"/>
      <c r="J95" s="612"/>
      <c r="K95" s="612"/>
      <c r="L95" s="612"/>
      <c r="M95" s="612"/>
      <c r="N95" s="612"/>
      <c r="O95" s="612"/>
      <c r="P95" s="612"/>
      <c r="Q95" s="612"/>
      <c r="R95" s="612"/>
      <c r="S95" s="612"/>
      <c r="T95" s="612"/>
      <c r="U95" s="613"/>
    </row>
    <row r="96" spans="2:21" ht="18" thickBot="1" x14ac:dyDescent="0.45">
      <c r="B96" s="595"/>
      <c r="C96" s="596"/>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95"/>
      <c r="C97" s="596"/>
      <c r="D97" s="459" t="s">
        <v>293</v>
      </c>
      <c r="E97" s="614" t="s">
        <v>394</v>
      </c>
      <c r="F97" s="615"/>
      <c r="G97" s="615"/>
      <c r="H97" s="615"/>
      <c r="I97" s="615"/>
      <c r="J97" s="615"/>
      <c r="K97" s="615"/>
      <c r="L97" s="615"/>
      <c r="M97" s="615"/>
      <c r="N97" s="615"/>
      <c r="O97" s="615"/>
      <c r="P97" s="615"/>
      <c r="Q97" s="615"/>
      <c r="R97" s="615"/>
      <c r="S97" s="615"/>
      <c r="T97" s="615"/>
      <c r="U97" s="616"/>
    </row>
    <row r="98" spans="2:21" ht="18" thickBot="1" x14ac:dyDescent="0.45">
      <c r="B98" s="595"/>
      <c r="C98" s="596"/>
      <c r="D98" s="453" t="s">
        <v>294</v>
      </c>
      <c r="E98" s="590" t="s">
        <v>395</v>
      </c>
      <c r="F98" s="591"/>
      <c r="G98" s="591"/>
      <c r="H98" s="591"/>
      <c r="I98" s="591"/>
      <c r="J98" s="591"/>
      <c r="K98" s="591"/>
      <c r="L98" s="591"/>
      <c r="M98" s="591"/>
      <c r="N98" s="591"/>
      <c r="O98" s="591"/>
      <c r="P98" s="591"/>
      <c r="Q98" s="591"/>
      <c r="R98" s="591"/>
      <c r="S98" s="591"/>
      <c r="T98" s="591"/>
      <c r="U98" s="592"/>
    </row>
    <row r="99" spans="2:21" ht="18" thickBot="1" x14ac:dyDescent="0.45">
      <c r="B99" s="595"/>
      <c r="C99" s="596"/>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95"/>
      <c r="C100" s="596"/>
      <c r="D100" s="453" t="s">
        <v>36</v>
      </c>
      <c r="E100" s="590" t="s">
        <v>407</v>
      </c>
      <c r="F100" s="591"/>
      <c r="G100" s="591"/>
      <c r="H100" s="591"/>
      <c r="I100" s="591"/>
      <c r="J100" s="591"/>
      <c r="K100" s="591"/>
      <c r="L100" s="591"/>
      <c r="M100" s="591"/>
      <c r="N100" s="591"/>
      <c r="O100" s="591"/>
      <c r="P100" s="591"/>
      <c r="Q100" s="591"/>
      <c r="R100" s="591"/>
      <c r="S100" s="591"/>
      <c r="T100" s="591"/>
      <c r="U100" s="592"/>
    </row>
    <row r="101" spans="2:21" ht="18" thickBot="1" x14ac:dyDescent="0.45">
      <c r="B101" s="595"/>
      <c r="C101" s="596"/>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95"/>
      <c r="C102" s="596"/>
      <c r="D102" s="453" t="s">
        <v>149</v>
      </c>
      <c r="E102" s="590" t="s">
        <v>399</v>
      </c>
      <c r="F102" s="591"/>
      <c r="G102" s="591"/>
      <c r="H102" s="591"/>
      <c r="I102" s="591"/>
      <c r="J102" s="591"/>
      <c r="K102" s="591"/>
      <c r="L102" s="591"/>
      <c r="M102" s="591"/>
      <c r="N102" s="591"/>
      <c r="O102" s="591"/>
      <c r="P102" s="591"/>
      <c r="Q102" s="591"/>
      <c r="R102" s="591"/>
      <c r="S102" s="591"/>
      <c r="T102" s="591"/>
      <c r="U102" s="592"/>
    </row>
    <row r="103" spans="2:21" ht="18" thickBot="1" x14ac:dyDescent="0.45">
      <c r="B103" s="595"/>
      <c r="C103" s="596"/>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95"/>
      <c r="C104" s="596"/>
      <c r="D104" s="453" t="s">
        <v>142</v>
      </c>
      <c r="E104" s="590" t="s">
        <v>401</v>
      </c>
      <c r="F104" s="591"/>
      <c r="G104" s="591"/>
      <c r="H104" s="591"/>
      <c r="I104" s="591"/>
      <c r="J104" s="591"/>
      <c r="K104" s="591"/>
      <c r="L104" s="591"/>
      <c r="M104" s="591"/>
      <c r="N104" s="591"/>
      <c r="O104" s="591"/>
      <c r="P104" s="591"/>
      <c r="Q104" s="591"/>
      <c r="R104" s="591"/>
      <c r="S104" s="591"/>
      <c r="T104" s="591"/>
      <c r="U104" s="592"/>
    </row>
    <row r="105" spans="2:21" ht="18" thickBot="1" x14ac:dyDescent="0.45">
      <c r="B105" s="595"/>
      <c r="C105" s="596"/>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95"/>
      <c r="C106" s="596"/>
      <c r="D106" s="453" t="s">
        <v>151</v>
      </c>
      <c r="E106" s="590" t="s">
        <v>403</v>
      </c>
      <c r="F106" s="591"/>
      <c r="G106" s="591"/>
      <c r="H106" s="591"/>
      <c r="I106" s="591"/>
      <c r="J106" s="591"/>
      <c r="K106" s="591"/>
      <c r="L106" s="591"/>
      <c r="M106" s="591"/>
      <c r="N106" s="591"/>
      <c r="O106" s="591"/>
      <c r="P106" s="591"/>
      <c r="Q106" s="591"/>
      <c r="R106" s="591"/>
      <c r="S106" s="591"/>
      <c r="T106" s="591"/>
      <c r="U106" s="592"/>
    </row>
    <row r="107" spans="2:21" ht="18" thickBot="1" x14ac:dyDescent="0.45">
      <c r="B107" s="595"/>
      <c r="C107" s="596"/>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95"/>
      <c r="C108" s="596"/>
      <c r="D108" s="453" t="s">
        <v>153</v>
      </c>
      <c r="E108" s="590" t="s">
        <v>405</v>
      </c>
      <c r="F108" s="591"/>
      <c r="G108" s="591"/>
      <c r="H108" s="591"/>
      <c r="I108" s="591"/>
      <c r="J108" s="591"/>
      <c r="K108" s="591"/>
      <c r="L108" s="591"/>
      <c r="M108" s="591"/>
      <c r="N108" s="591"/>
      <c r="O108" s="591"/>
      <c r="P108" s="591"/>
      <c r="Q108" s="591"/>
      <c r="R108" s="591"/>
      <c r="S108" s="591"/>
      <c r="T108" s="591"/>
      <c r="U108" s="592"/>
    </row>
    <row r="109" spans="2:21" ht="18" thickBot="1" x14ac:dyDescent="0.45">
      <c r="B109" s="595"/>
      <c r="C109" s="596"/>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95"/>
      <c r="C110" s="596"/>
      <c r="D110" s="453" t="s">
        <v>295</v>
      </c>
      <c r="E110" s="590" t="s">
        <v>394</v>
      </c>
      <c r="F110" s="591"/>
      <c r="G110" s="591"/>
      <c r="H110" s="591"/>
      <c r="I110" s="591"/>
      <c r="J110" s="591"/>
      <c r="K110" s="591"/>
      <c r="L110" s="591"/>
      <c r="M110" s="591"/>
      <c r="N110" s="591"/>
      <c r="O110" s="591"/>
      <c r="P110" s="591"/>
      <c r="Q110" s="591"/>
      <c r="R110" s="591"/>
      <c r="S110" s="591"/>
      <c r="T110" s="591"/>
      <c r="U110" s="592"/>
    </row>
    <row r="111" spans="2:21" ht="18" thickBot="1" x14ac:dyDescent="0.45">
      <c r="B111" s="595"/>
      <c r="C111" s="596"/>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95"/>
      <c r="C112" s="596"/>
      <c r="D112" s="453" t="s">
        <v>155</v>
      </c>
      <c r="E112" s="590" t="s">
        <v>396</v>
      </c>
      <c r="F112" s="591"/>
      <c r="G112" s="591"/>
      <c r="H112" s="591"/>
      <c r="I112" s="591"/>
      <c r="J112" s="591"/>
      <c r="K112" s="591"/>
      <c r="L112" s="591"/>
      <c r="M112" s="591"/>
      <c r="N112" s="591"/>
      <c r="O112" s="591"/>
      <c r="P112" s="591"/>
      <c r="Q112" s="591"/>
      <c r="R112" s="591"/>
      <c r="S112" s="591"/>
      <c r="T112" s="591"/>
      <c r="U112" s="592"/>
    </row>
    <row r="113" spans="2:21" ht="18" thickBot="1" x14ac:dyDescent="0.45">
      <c r="B113" s="595"/>
      <c r="C113" s="596"/>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95"/>
      <c r="C114" s="596"/>
      <c r="D114" s="453" t="s">
        <v>156</v>
      </c>
      <c r="E114" s="590" t="s">
        <v>398</v>
      </c>
      <c r="F114" s="591"/>
      <c r="G114" s="591"/>
      <c r="H114" s="591"/>
      <c r="I114" s="591"/>
      <c r="J114" s="591"/>
      <c r="K114" s="591"/>
      <c r="L114" s="591"/>
      <c r="M114" s="591"/>
      <c r="N114" s="591"/>
      <c r="O114" s="591"/>
      <c r="P114" s="591"/>
      <c r="Q114" s="591"/>
      <c r="R114" s="591"/>
      <c r="S114" s="591"/>
      <c r="T114" s="591"/>
      <c r="U114" s="592"/>
    </row>
    <row r="115" spans="2:21" ht="18" thickBot="1" x14ac:dyDescent="0.45">
      <c r="B115" s="595"/>
      <c r="C115" s="596"/>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95"/>
      <c r="C116" s="596"/>
      <c r="D116" s="453" t="s">
        <v>158</v>
      </c>
      <c r="E116" s="590" t="s">
        <v>400</v>
      </c>
      <c r="F116" s="591"/>
      <c r="G116" s="591"/>
      <c r="H116" s="591"/>
      <c r="I116" s="591"/>
      <c r="J116" s="591"/>
      <c r="K116" s="591"/>
      <c r="L116" s="591"/>
      <c r="M116" s="591"/>
      <c r="N116" s="591"/>
      <c r="O116" s="591"/>
      <c r="P116" s="591"/>
      <c r="Q116" s="591"/>
      <c r="R116" s="591"/>
      <c r="S116" s="591"/>
      <c r="T116" s="591"/>
      <c r="U116" s="592"/>
    </row>
    <row r="117" spans="2:21" ht="18" thickBot="1" x14ac:dyDescent="0.45">
      <c r="B117" s="595"/>
      <c r="C117" s="596"/>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95"/>
      <c r="C118" s="596"/>
      <c r="D118" s="453" t="s">
        <v>43</v>
      </c>
      <c r="E118" s="590" t="s">
        <v>402</v>
      </c>
      <c r="F118" s="591"/>
      <c r="G118" s="591"/>
      <c r="H118" s="591"/>
      <c r="I118" s="591"/>
      <c r="J118" s="591"/>
      <c r="K118" s="591"/>
      <c r="L118" s="591"/>
      <c r="M118" s="591"/>
      <c r="N118" s="591"/>
      <c r="O118" s="591"/>
      <c r="P118" s="591"/>
      <c r="Q118" s="591"/>
      <c r="R118" s="591"/>
      <c r="S118" s="591"/>
      <c r="T118" s="591"/>
      <c r="U118" s="592"/>
    </row>
    <row r="119" spans="2:21" ht="18" thickBot="1" x14ac:dyDescent="0.45">
      <c r="B119" s="595"/>
      <c r="C119" s="596"/>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95"/>
      <c r="C120" s="596"/>
      <c r="D120" s="453" t="s">
        <v>160</v>
      </c>
      <c r="E120" s="590" t="s">
        <v>404</v>
      </c>
      <c r="F120" s="591"/>
      <c r="G120" s="591"/>
      <c r="H120" s="591"/>
      <c r="I120" s="591"/>
      <c r="J120" s="591"/>
      <c r="K120" s="591"/>
      <c r="L120" s="591"/>
      <c r="M120" s="591"/>
      <c r="N120" s="591"/>
      <c r="O120" s="591"/>
      <c r="P120" s="591"/>
      <c r="Q120" s="591"/>
      <c r="R120" s="591"/>
      <c r="S120" s="591"/>
      <c r="T120" s="591"/>
      <c r="U120" s="592"/>
    </row>
    <row r="121" spans="2:21" ht="18" thickBot="1" x14ac:dyDescent="0.45">
      <c r="B121" s="595"/>
      <c r="C121" s="596"/>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95"/>
      <c r="C122" s="596"/>
      <c r="D122" s="453" t="s">
        <v>162</v>
      </c>
      <c r="E122" s="590" t="s">
        <v>406</v>
      </c>
      <c r="F122" s="591"/>
      <c r="G122" s="591"/>
      <c r="H122" s="591"/>
      <c r="I122" s="591"/>
      <c r="J122" s="591"/>
      <c r="K122" s="591"/>
      <c r="L122" s="591"/>
      <c r="M122" s="591"/>
      <c r="N122" s="591"/>
      <c r="O122" s="591"/>
      <c r="P122" s="591"/>
      <c r="Q122" s="591"/>
      <c r="R122" s="591"/>
      <c r="S122" s="591"/>
      <c r="T122" s="591"/>
      <c r="U122" s="592"/>
    </row>
    <row r="123" spans="2:21" ht="18" thickBot="1" x14ac:dyDescent="0.45">
      <c r="B123" s="595"/>
      <c r="C123" s="596"/>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95"/>
      <c r="C124" s="596"/>
      <c r="D124" s="453" t="s">
        <v>298</v>
      </c>
      <c r="E124" s="590" t="s">
        <v>396</v>
      </c>
      <c r="F124" s="591"/>
      <c r="G124" s="591"/>
      <c r="H124" s="591"/>
      <c r="I124" s="591"/>
      <c r="J124" s="591"/>
      <c r="K124" s="591"/>
      <c r="L124" s="591"/>
      <c r="M124" s="591"/>
      <c r="N124" s="591"/>
      <c r="O124" s="591"/>
      <c r="P124" s="591"/>
      <c r="Q124" s="591"/>
      <c r="R124" s="591"/>
      <c r="S124" s="591"/>
      <c r="T124" s="591"/>
      <c r="U124" s="592"/>
    </row>
    <row r="125" spans="2:21" ht="18" thickBot="1" x14ac:dyDescent="0.45">
      <c r="B125" s="595"/>
      <c r="C125" s="596"/>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95"/>
      <c r="C126" s="596"/>
      <c r="D126" s="453" t="s">
        <v>164</v>
      </c>
      <c r="E126" s="590" t="s">
        <v>398</v>
      </c>
      <c r="F126" s="591"/>
      <c r="G126" s="591"/>
      <c r="H126" s="591"/>
      <c r="I126" s="591"/>
      <c r="J126" s="591"/>
      <c r="K126" s="591"/>
      <c r="L126" s="591"/>
      <c r="M126" s="591"/>
      <c r="N126" s="591"/>
      <c r="O126" s="591"/>
      <c r="P126" s="591"/>
      <c r="Q126" s="591"/>
      <c r="R126" s="591"/>
      <c r="S126" s="591"/>
      <c r="T126" s="591"/>
      <c r="U126" s="592"/>
    </row>
    <row r="127" spans="2:21" ht="18" thickBot="1" x14ac:dyDescent="0.45">
      <c r="B127" s="595"/>
      <c r="C127" s="596"/>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95"/>
      <c r="C128" s="596"/>
      <c r="D128" s="453" t="s">
        <v>166</v>
      </c>
      <c r="E128" s="590" t="s">
        <v>400</v>
      </c>
      <c r="F128" s="591"/>
      <c r="G128" s="591"/>
      <c r="H128" s="591"/>
      <c r="I128" s="591"/>
      <c r="J128" s="591"/>
      <c r="K128" s="591"/>
      <c r="L128" s="591"/>
      <c r="M128" s="591"/>
      <c r="N128" s="591"/>
      <c r="O128" s="591"/>
      <c r="P128" s="591"/>
      <c r="Q128" s="591"/>
      <c r="R128" s="591"/>
      <c r="S128" s="591"/>
      <c r="T128" s="591"/>
      <c r="U128" s="592"/>
    </row>
    <row r="129" spans="2:21" ht="18" thickBot="1" x14ac:dyDescent="0.45">
      <c r="B129" s="595"/>
      <c r="C129" s="596"/>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95"/>
      <c r="C130" s="596"/>
      <c r="D130" s="453" t="s">
        <v>168</v>
      </c>
      <c r="E130" s="590" t="s">
        <v>402</v>
      </c>
      <c r="F130" s="591"/>
      <c r="G130" s="591"/>
      <c r="H130" s="591"/>
      <c r="I130" s="591"/>
      <c r="J130" s="591"/>
      <c r="K130" s="591"/>
      <c r="L130" s="591"/>
      <c r="M130" s="591"/>
      <c r="N130" s="591"/>
      <c r="O130" s="591"/>
      <c r="P130" s="591"/>
      <c r="Q130" s="591"/>
      <c r="R130" s="591"/>
      <c r="S130" s="591"/>
      <c r="T130" s="591"/>
      <c r="U130" s="592"/>
    </row>
    <row r="131" spans="2:21" ht="18" thickBot="1" x14ac:dyDescent="0.45">
      <c r="B131" s="597"/>
      <c r="C131" s="598"/>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93" t="s">
        <v>170</v>
      </c>
      <c r="C132" s="594"/>
      <c r="D132" s="453" t="s">
        <v>171</v>
      </c>
      <c r="E132" s="590" t="s">
        <v>410</v>
      </c>
      <c r="F132" s="591"/>
      <c r="G132" s="591"/>
      <c r="H132" s="591"/>
      <c r="I132" s="591"/>
      <c r="J132" s="591"/>
      <c r="K132" s="591"/>
      <c r="L132" s="591"/>
      <c r="M132" s="591"/>
      <c r="N132" s="591"/>
      <c r="O132" s="591"/>
      <c r="P132" s="591"/>
      <c r="Q132" s="591"/>
      <c r="R132" s="591"/>
      <c r="S132" s="591"/>
      <c r="T132" s="591"/>
      <c r="U132" s="592"/>
    </row>
    <row r="133" spans="2:21" ht="29.25" thickBot="1" x14ac:dyDescent="0.45">
      <c r="B133" s="595"/>
      <c r="C133" s="596"/>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95"/>
      <c r="C134" s="596"/>
      <c r="D134" s="453" t="s">
        <v>173</v>
      </c>
      <c r="E134" s="590" t="s">
        <v>412</v>
      </c>
      <c r="F134" s="591"/>
      <c r="G134" s="591"/>
      <c r="H134" s="591"/>
      <c r="I134" s="591"/>
      <c r="J134" s="591"/>
      <c r="K134" s="591"/>
      <c r="L134" s="591"/>
      <c r="M134" s="591"/>
      <c r="N134" s="591"/>
      <c r="O134" s="591"/>
      <c r="P134" s="591"/>
      <c r="Q134" s="591"/>
      <c r="R134" s="591"/>
      <c r="S134" s="591"/>
      <c r="T134" s="591"/>
      <c r="U134" s="592"/>
    </row>
    <row r="135" spans="2:21" ht="43.5" thickBot="1" x14ac:dyDescent="0.45">
      <c r="B135" s="597"/>
      <c r="C135" s="598"/>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93" t="s">
        <v>40</v>
      </c>
      <c r="C136" s="594"/>
      <c r="D136" s="453" t="s">
        <v>44</v>
      </c>
      <c r="E136" s="590" t="s">
        <v>399</v>
      </c>
      <c r="F136" s="591"/>
      <c r="G136" s="591"/>
      <c r="H136" s="591"/>
      <c r="I136" s="591"/>
      <c r="J136" s="591"/>
      <c r="K136" s="591"/>
      <c r="L136" s="591"/>
      <c r="M136" s="591"/>
      <c r="N136" s="591"/>
      <c r="O136" s="591"/>
      <c r="P136" s="591"/>
      <c r="Q136" s="591"/>
      <c r="R136" s="591"/>
      <c r="S136" s="591"/>
      <c r="T136" s="591"/>
      <c r="U136" s="592"/>
    </row>
    <row r="137" spans="2:21" ht="18" thickBot="1" x14ac:dyDescent="0.45">
      <c r="B137" s="595"/>
      <c r="C137" s="596"/>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95"/>
      <c r="C138" s="596"/>
      <c r="D138" s="453" t="s">
        <v>64</v>
      </c>
      <c r="E138" s="590" t="s">
        <v>415</v>
      </c>
      <c r="F138" s="591"/>
      <c r="G138" s="591"/>
      <c r="H138" s="591"/>
      <c r="I138" s="591"/>
      <c r="J138" s="591"/>
      <c r="K138" s="591"/>
      <c r="L138" s="591"/>
      <c r="M138" s="591"/>
      <c r="N138" s="591"/>
      <c r="O138" s="591"/>
      <c r="P138" s="591"/>
      <c r="Q138" s="591"/>
      <c r="R138" s="591"/>
      <c r="S138" s="591"/>
      <c r="T138" s="591"/>
      <c r="U138" s="592"/>
    </row>
    <row r="139" spans="2:21" ht="18" thickBot="1" x14ac:dyDescent="0.45">
      <c r="B139" s="595"/>
      <c r="C139" s="596"/>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95"/>
      <c r="C140" s="596"/>
      <c r="D140" s="453" t="s">
        <v>45</v>
      </c>
      <c r="E140" s="590" t="s">
        <v>399</v>
      </c>
      <c r="F140" s="591"/>
      <c r="G140" s="591"/>
      <c r="H140" s="591"/>
      <c r="I140" s="591"/>
      <c r="J140" s="591"/>
      <c r="K140" s="591"/>
      <c r="L140" s="591"/>
      <c r="M140" s="591"/>
      <c r="N140" s="591"/>
      <c r="O140" s="591"/>
      <c r="P140" s="591"/>
      <c r="Q140" s="591"/>
      <c r="R140" s="591"/>
      <c r="S140" s="591"/>
      <c r="T140" s="591"/>
      <c r="U140" s="592"/>
    </row>
    <row r="141" spans="2:21" ht="18" thickBot="1" x14ac:dyDescent="0.45">
      <c r="B141" s="595"/>
      <c r="C141" s="596"/>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95"/>
      <c r="C142" s="596"/>
      <c r="D142" s="453" t="s">
        <v>66</v>
      </c>
      <c r="E142" s="590" t="s">
        <v>415</v>
      </c>
      <c r="F142" s="591"/>
      <c r="G142" s="591"/>
      <c r="H142" s="591"/>
      <c r="I142" s="591"/>
      <c r="J142" s="591"/>
      <c r="K142" s="591"/>
      <c r="L142" s="591"/>
      <c r="M142" s="591"/>
      <c r="N142" s="591"/>
      <c r="O142" s="591"/>
      <c r="P142" s="591"/>
      <c r="Q142" s="591"/>
      <c r="R142" s="591"/>
      <c r="S142" s="591"/>
      <c r="T142" s="591"/>
      <c r="U142" s="592"/>
    </row>
    <row r="143" spans="2:21" ht="18" thickBot="1" x14ac:dyDescent="0.45">
      <c r="B143" s="595"/>
      <c r="C143" s="596"/>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95"/>
      <c r="C144" s="596"/>
      <c r="D144" s="453" t="s">
        <v>48</v>
      </c>
      <c r="E144" s="590" t="s">
        <v>399</v>
      </c>
      <c r="F144" s="591"/>
      <c r="G144" s="591"/>
      <c r="H144" s="591"/>
      <c r="I144" s="591"/>
      <c r="J144" s="591"/>
      <c r="K144" s="591"/>
      <c r="L144" s="591"/>
      <c r="M144" s="591"/>
      <c r="N144" s="591"/>
      <c r="O144" s="591"/>
      <c r="P144" s="591"/>
      <c r="Q144" s="591"/>
      <c r="R144" s="591"/>
      <c r="S144" s="591"/>
      <c r="T144" s="591"/>
      <c r="U144" s="592"/>
    </row>
    <row r="145" spans="2:21" ht="18" thickBot="1" x14ac:dyDescent="0.45">
      <c r="B145" s="595"/>
      <c r="C145" s="596"/>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95"/>
      <c r="C146" s="596"/>
      <c r="D146" s="453" t="s">
        <v>65</v>
      </c>
      <c r="E146" s="590" t="s">
        <v>415</v>
      </c>
      <c r="F146" s="591"/>
      <c r="G146" s="591"/>
      <c r="H146" s="591"/>
      <c r="I146" s="591"/>
      <c r="J146" s="591"/>
      <c r="K146" s="591"/>
      <c r="L146" s="591"/>
      <c r="M146" s="591"/>
      <c r="N146" s="591"/>
      <c r="O146" s="591"/>
      <c r="P146" s="591"/>
      <c r="Q146" s="591"/>
      <c r="R146" s="591"/>
      <c r="S146" s="591"/>
      <c r="T146" s="591"/>
      <c r="U146" s="592"/>
    </row>
    <row r="147" spans="2:21" ht="18" thickBot="1" x14ac:dyDescent="0.45">
      <c r="B147" s="597"/>
      <c r="C147" s="598"/>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93" t="s">
        <v>289</v>
      </c>
      <c r="C148" s="594"/>
      <c r="D148" s="453" t="s">
        <v>266</v>
      </c>
      <c r="E148" s="590" t="s">
        <v>417</v>
      </c>
      <c r="F148" s="591"/>
      <c r="G148" s="591"/>
      <c r="H148" s="591"/>
      <c r="I148" s="591"/>
      <c r="J148" s="591"/>
      <c r="K148" s="591"/>
      <c r="L148" s="591"/>
      <c r="M148" s="591"/>
      <c r="N148" s="591"/>
      <c r="O148" s="591"/>
      <c r="P148" s="591"/>
      <c r="Q148" s="591"/>
      <c r="R148" s="591"/>
      <c r="S148" s="591"/>
      <c r="T148" s="591"/>
      <c r="U148" s="592"/>
    </row>
    <row r="149" spans="2:21" ht="29.25" thickBot="1" x14ac:dyDescent="0.45">
      <c r="B149" s="595"/>
      <c r="C149" s="596"/>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95"/>
      <c r="C150" s="596"/>
      <c r="D150" s="453" t="s">
        <v>270</v>
      </c>
      <c r="E150" s="590" t="s">
        <v>417</v>
      </c>
      <c r="F150" s="591"/>
      <c r="G150" s="591"/>
      <c r="H150" s="591"/>
      <c r="I150" s="591"/>
      <c r="J150" s="591"/>
      <c r="K150" s="591"/>
      <c r="L150" s="591"/>
      <c r="M150" s="591"/>
      <c r="N150" s="591"/>
      <c r="O150" s="591"/>
      <c r="P150" s="591"/>
      <c r="Q150" s="591"/>
      <c r="R150" s="591"/>
      <c r="S150" s="591"/>
      <c r="T150" s="591"/>
      <c r="U150" s="592"/>
    </row>
    <row r="151" spans="2:21" ht="18" thickBot="1" x14ac:dyDescent="0.45">
      <c r="B151" s="595"/>
      <c r="C151" s="596"/>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95"/>
      <c r="C152" s="596"/>
      <c r="D152" s="453" t="s">
        <v>274</v>
      </c>
      <c r="E152" s="590" t="s">
        <v>417</v>
      </c>
      <c r="F152" s="591"/>
      <c r="G152" s="591"/>
      <c r="H152" s="591"/>
      <c r="I152" s="591"/>
      <c r="J152" s="591"/>
      <c r="K152" s="591"/>
      <c r="L152" s="591"/>
      <c r="M152" s="591"/>
      <c r="N152" s="591"/>
      <c r="O152" s="591"/>
      <c r="P152" s="591"/>
      <c r="Q152" s="591"/>
      <c r="R152" s="591"/>
      <c r="S152" s="591"/>
      <c r="T152" s="591"/>
      <c r="U152" s="592"/>
    </row>
    <row r="153" spans="2:21" ht="29.25" thickBot="1" x14ac:dyDescent="0.45">
      <c r="B153" s="597"/>
      <c r="C153" s="598"/>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93" t="s">
        <v>299</v>
      </c>
      <c r="C154" s="594"/>
      <c r="D154" s="624" t="s">
        <v>346</v>
      </c>
      <c r="E154" s="622" t="s">
        <v>419</v>
      </c>
      <c r="F154" s="622"/>
      <c r="G154" s="622"/>
      <c r="H154" s="622"/>
      <c r="I154" s="622"/>
      <c r="J154" s="622"/>
      <c r="K154" s="622"/>
      <c r="L154" s="622"/>
      <c r="M154" s="622"/>
      <c r="N154" s="622"/>
      <c r="O154" s="622"/>
      <c r="P154" s="622"/>
      <c r="Q154" s="622"/>
      <c r="R154" s="622"/>
      <c r="S154" s="622"/>
      <c r="T154" s="622"/>
      <c r="U154" s="623"/>
    </row>
    <row r="155" spans="2:21" ht="18" thickBot="1" x14ac:dyDescent="0.45">
      <c r="B155" s="595"/>
      <c r="C155" s="596"/>
      <c r="D155" s="625"/>
      <c r="E155" s="620" t="s">
        <v>418</v>
      </c>
      <c r="F155" s="620"/>
      <c r="G155" s="620"/>
      <c r="H155" s="620"/>
      <c r="I155" s="620"/>
      <c r="J155" s="620"/>
      <c r="K155" s="620"/>
      <c r="L155" s="620"/>
      <c r="M155" s="620"/>
      <c r="N155" s="620"/>
      <c r="O155" s="620"/>
      <c r="P155" s="620"/>
      <c r="Q155" s="620"/>
      <c r="R155" s="620"/>
      <c r="S155" s="620"/>
      <c r="T155" s="620"/>
      <c r="U155" s="621"/>
    </row>
    <row r="156" spans="2:21" x14ac:dyDescent="0.4">
      <c r="B156" s="595"/>
      <c r="C156" s="596"/>
      <c r="D156" s="624" t="s">
        <v>347</v>
      </c>
      <c r="E156" s="622" t="s">
        <v>419</v>
      </c>
      <c r="F156" s="622"/>
      <c r="G156" s="622"/>
      <c r="H156" s="622"/>
      <c r="I156" s="622"/>
      <c r="J156" s="622"/>
      <c r="K156" s="622"/>
      <c r="L156" s="622"/>
      <c r="M156" s="622"/>
      <c r="N156" s="622"/>
      <c r="O156" s="622"/>
      <c r="P156" s="622"/>
      <c r="Q156" s="622"/>
      <c r="R156" s="622"/>
      <c r="S156" s="622"/>
      <c r="T156" s="622"/>
      <c r="U156" s="623"/>
    </row>
    <row r="157" spans="2:21" ht="18" thickBot="1" x14ac:dyDescent="0.45">
      <c r="B157" s="595"/>
      <c r="C157" s="596"/>
      <c r="D157" s="625"/>
      <c r="E157" s="620" t="s">
        <v>418</v>
      </c>
      <c r="F157" s="620"/>
      <c r="G157" s="620"/>
      <c r="H157" s="620"/>
      <c r="I157" s="620"/>
      <c r="J157" s="620"/>
      <c r="K157" s="620"/>
      <c r="L157" s="620"/>
      <c r="M157" s="620"/>
      <c r="N157" s="620"/>
      <c r="O157" s="620"/>
      <c r="P157" s="620"/>
      <c r="Q157" s="620"/>
      <c r="R157" s="620"/>
      <c r="S157" s="620"/>
      <c r="T157" s="620"/>
      <c r="U157" s="621"/>
    </row>
    <row r="158" spans="2:21" x14ac:dyDescent="0.4">
      <c r="B158" s="595"/>
      <c r="C158" s="596"/>
      <c r="D158" s="624" t="s">
        <v>348</v>
      </c>
      <c r="E158" s="622" t="s">
        <v>419</v>
      </c>
      <c r="F158" s="622"/>
      <c r="G158" s="622"/>
      <c r="H158" s="622"/>
      <c r="I158" s="622"/>
      <c r="J158" s="622"/>
      <c r="K158" s="622"/>
      <c r="L158" s="622"/>
      <c r="M158" s="622"/>
      <c r="N158" s="622"/>
      <c r="O158" s="622"/>
      <c r="P158" s="622"/>
      <c r="Q158" s="622"/>
      <c r="R158" s="622"/>
      <c r="S158" s="622"/>
      <c r="T158" s="622"/>
      <c r="U158" s="623"/>
    </row>
    <row r="159" spans="2:21" ht="18" thickBot="1" x14ac:dyDescent="0.45">
      <c r="B159" s="595"/>
      <c r="C159" s="596"/>
      <c r="D159" s="625"/>
      <c r="E159" s="620" t="s">
        <v>418</v>
      </c>
      <c r="F159" s="620"/>
      <c r="G159" s="620"/>
      <c r="H159" s="620"/>
      <c r="I159" s="620"/>
      <c r="J159" s="620"/>
      <c r="K159" s="620"/>
      <c r="L159" s="620"/>
      <c r="M159" s="620"/>
      <c r="N159" s="620"/>
      <c r="O159" s="620"/>
      <c r="P159" s="620"/>
      <c r="Q159" s="620"/>
      <c r="R159" s="620"/>
      <c r="S159" s="620"/>
      <c r="T159" s="620"/>
      <c r="U159" s="621"/>
    </row>
    <row r="160" spans="2:21" x14ac:dyDescent="0.4">
      <c r="B160" s="595"/>
      <c r="C160" s="596"/>
      <c r="D160" s="624" t="s">
        <v>349</v>
      </c>
      <c r="E160" s="622" t="s">
        <v>419</v>
      </c>
      <c r="F160" s="622"/>
      <c r="G160" s="622"/>
      <c r="H160" s="622"/>
      <c r="I160" s="622"/>
      <c r="J160" s="622"/>
      <c r="K160" s="622"/>
      <c r="L160" s="622"/>
      <c r="M160" s="622"/>
      <c r="N160" s="622"/>
      <c r="O160" s="622"/>
      <c r="P160" s="622"/>
      <c r="Q160" s="622"/>
      <c r="R160" s="622"/>
      <c r="S160" s="622"/>
      <c r="T160" s="622"/>
      <c r="U160" s="623"/>
    </row>
    <row r="161" spans="2:21" ht="18" thickBot="1" x14ac:dyDescent="0.45">
      <c r="B161" s="595"/>
      <c r="C161" s="596"/>
      <c r="D161" s="625"/>
      <c r="E161" s="620" t="s">
        <v>418</v>
      </c>
      <c r="F161" s="620"/>
      <c r="G161" s="620"/>
      <c r="H161" s="620"/>
      <c r="I161" s="620"/>
      <c r="J161" s="620"/>
      <c r="K161" s="620"/>
      <c r="L161" s="620"/>
      <c r="M161" s="620"/>
      <c r="N161" s="620"/>
      <c r="O161" s="620"/>
      <c r="P161" s="620"/>
      <c r="Q161" s="620"/>
      <c r="R161" s="620"/>
      <c r="S161" s="620"/>
      <c r="T161" s="620"/>
      <c r="U161" s="621"/>
    </row>
    <row r="162" spans="2:21" x14ac:dyDescent="0.4">
      <c r="B162" s="595"/>
      <c r="C162" s="596"/>
      <c r="D162" s="624" t="s">
        <v>350</v>
      </c>
      <c r="E162" s="622" t="s">
        <v>419</v>
      </c>
      <c r="F162" s="622"/>
      <c r="G162" s="622"/>
      <c r="H162" s="622"/>
      <c r="I162" s="622"/>
      <c r="J162" s="622"/>
      <c r="K162" s="622"/>
      <c r="L162" s="622"/>
      <c r="M162" s="622"/>
      <c r="N162" s="622"/>
      <c r="O162" s="622"/>
      <c r="P162" s="622"/>
      <c r="Q162" s="622"/>
      <c r="R162" s="622"/>
      <c r="S162" s="622"/>
      <c r="T162" s="622"/>
      <c r="U162" s="623"/>
    </row>
    <row r="163" spans="2:21" ht="18" thickBot="1" x14ac:dyDescent="0.45">
      <c r="B163" s="595"/>
      <c r="C163" s="596"/>
      <c r="D163" s="625"/>
      <c r="E163" s="620" t="s">
        <v>418</v>
      </c>
      <c r="F163" s="620"/>
      <c r="G163" s="620"/>
      <c r="H163" s="620"/>
      <c r="I163" s="620"/>
      <c r="J163" s="620"/>
      <c r="K163" s="620"/>
      <c r="L163" s="620"/>
      <c r="M163" s="620"/>
      <c r="N163" s="620"/>
      <c r="O163" s="620"/>
      <c r="P163" s="620"/>
      <c r="Q163" s="620"/>
      <c r="R163" s="620"/>
      <c r="S163" s="620"/>
      <c r="T163" s="620"/>
      <c r="U163" s="621"/>
    </row>
    <row r="164" spans="2:21" x14ac:dyDescent="0.4">
      <c r="B164" s="595"/>
      <c r="C164" s="596"/>
      <c r="D164" s="624" t="s">
        <v>351</v>
      </c>
      <c r="E164" s="622" t="s">
        <v>419</v>
      </c>
      <c r="F164" s="622"/>
      <c r="G164" s="622"/>
      <c r="H164" s="622"/>
      <c r="I164" s="622"/>
      <c r="J164" s="622"/>
      <c r="K164" s="622"/>
      <c r="L164" s="622"/>
      <c r="M164" s="622"/>
      <c r="N164" s="622"/>
      <c r="O164" s="622"/>
      <c r="P164" s="622"/>
      <c r="Q164" s="622"/>
      <c r="R164" s="622"/>
      <c r="S164" s="622"/>
      <c r="T164" s="622"/>
      <c r="U164" s="623"/>
    </row>
    <row r="165" spans="2:21" ht="18" thickBot="1" x14ac:dyDescent="0.45">
      <c r="B165" s="595"/>
      <c r="C165" s="596"/>
      <c r="D165" s="625"/>
      <c r="E165" s="620" t="s">
        <v>418</v>
      </c>
      <c r="F165" s="620"/>
      <c r="G165" s="620"/>
      <c r="H165" s="620"/>
      <c r="I165" s="620"/>
      <c r="J165" s="620"/>
      <c r="K165" s="620"/>
      <c r="L165" s="620"/>
      <c r="M165" s="620"/>
      <c r="N165" s="620"/>
      <c r="O165" s="620"/>
      <c r="P165" s="620"/>
      <c r="Q165" s="620"/>
      <c r="R165" s="620"/>
      <c r="S165" s="620"/>
      <c r="T165" s="620"/>
      <c r="U165" s="621"/>
    </row>
    <row r="166" spans="2:21" x14ac:dyDescent="0.4">
      <c r="B166" s="595"/>
      <c r="C166" s="596"/>
      <c r="D166" s="624" t="s">
        <v>352</v>
      </c>
      <c r="E166" s="622" t="s">
        <v>419</v>
      </c>
      <c r="F166" s="622"/>
      <c r="G166" s="622"/>
      <c r="H166" s="622"/>
      <c r="I166" s="622"/>
      <c r="J166" s="622"/>
      <c r="K166" s="622"/>
      <c r="L166" s="622"/>
      <c r="M166" s="622"/>
      <c r="N166" s="622"/>
      <c r="O166" s="622"/>
      <c r="P166" s="622"/>
      <c r="Q166" s="622"/>
      <c r="R166" s="622"/>
      <c r="S166" s="622"/>
      <c r="T166" s="622"/>
      <c r="U166" s="623"/>
    </row>
    <row r="167" spans="2:21" ht="18" thickBot="1" x14ac:dyDescent="0.45">
      <c r="B167" s="595"/>
      <c r="C167" s="596"/>
      <c r="D167" s="625"/>
      <c r="E167" s="620" t="s">
        <v>418</v>
      </c>
      <c r="F167" s="620"/>
      <c r="G167" s="620"/>
      <c r="H167" s="620"/>
      <c r="I167" s="620"/>
      <c r="J167" s="620"/>
      <c r="K167" s="620"/>
      <c r="L167" s="620"/>
      <c r="M167" s="620"/>
      <c r="N167" s="620"/>
      <c r="O167" s="620"/>
      <c r="P167" s="620"/>
      <c r="Q167" s="620"/>
      <c r="R167" s="620"/>
      <c r="S167" s="620"/>
      <c r="T167" s="620"/>
      <c r="U167" s="621"/>
    </row>
    <row r="168" spans="2:21" x14ac:dyDescent="0.4">
      <c r="B168" s="595"/>
      <c r="C168" s="596"/>
      <c r="D168" s="624" t="s">
        <v>353</v>
      </c>
      <c r="E168" s="622" t="s">
        <v>419</v>
      </c>
      <c r="F168" s="622"/>
      <c r="G168" s="622"/>
      <c r="H168" s="622"/>
      <c r="I168" s="622"/>
      <c r="J168" s="622"/>
      <c r="K168" s="622"/>
      <c r="L168" s="622"/>
      <c r="M168" s="622"/>
      <c r="N168" s="622"/>
      <c r="O168" s="622"/>
      <c r="P168" s="622"/>
      <c r="Q168" s="622"/>
      <c r="R168" s="622"/>
      <c r="S168" s="622"/>
      <c r="T168" s="622"/>
      <c r="U168" s="623"/>
    </row>
    <row r="169" spans="2:21" ht="18" thickBot="1" x14ac:dyDescent="0.45">
      <c r="B169" s="595"/>
      <c r="C169" s="596"/>
      <c r="D169" s="625"/>
      <c r="E169" s="620" t="s">
        <v>418</v>
      </c>
      <c r="F169" s="620"/>
      <c r="G169" s="620"/>
      <c r="H169" s="620"/>
      <c r="I169" s="620"/>
      <c r="J169" s="620"/>
      <c r="K169" s="620"/>
      <c r="L169" s="620"/>
      <c r="M169" s="620"/>
      <c r="N169" s="620"/>
      <c r="O169" s="620"/>
      <c r="P169" s="620"/>
      <c r="Q169" s="620"/>
      <c r="R169" s="620"/>
      <c r="S169" s="620"/>
      <c r="T169" s="620"/>
      <c r="U169" s="621"/>
    </row>
    <row r="170" spans="2:21" x14ac:dyDescent="0.4">
      <c r="B170" s="595"/>
      <c r="C170" s="596"/>
      <c r="D170" s="624" t="s">
        <v>354</v>
      </c>
      <c r="E170" s="622" t="s">
        <v>419</v>
      </c>
      <c r="F170" s="622"/>
      <c r="G170" s="622"/>
      <c r="H170" s="622"/>
      <c r="I170" s="622"/>
      <c r="J170" s="622"/>
      <c r="K170" s="622"/>
      <c r="L170" s="622"/>
      <c r="M170" s="622"/>
      <c r="N170" s="622"/>
      <c r="O170" s="622"/>
      <c r="P170" s="622"/>
      <c r="Q170" s="622"/>
      <c r="R170" s="622"/>
      <c r="S170" s="622"/>
      <c r="T170" s="622"/>
      <c r="U170" s="623"/>
    </row>
    <row r="171" spans="2:21" ht="18" thickBot="1" x14ac:dyDescent="0.45">
      <c r="B171" s="595"/>
      <c r="C171" s="596"/>
      <c r="D171" s="625"/>
      <c r="E171" s="620" t="s">
        <v>418</v>
      </c>
      <c r="F171" s="620"/>
      <c r="G171" s="620"/>
      <c r="H171" s="620"/>
      <c r="I171" s="620"/>
      <c r="J171" s="620"/>
      <c r="K171" s="620"/>
      <c r="L171" s="620"/>
      <c r="M171" s="620"/>
      <c r="N171" s="620"/>
      <c r="O171" s="620"/>
      <c r="P171" s="620"/>
      <c r="Q171" s="620"/>
      <c r="R171" s="620"/>
      <c r="S171" s="620"/>
      <c r="T171" s="620"/>
      <c r="U171" s="621"/>
    </row>
    <row r="172" spans="2:21" x14ac:dyDescent="0.4">
      <c r="B172" s="595"/>
      <c r="C172" s="596"/>
      <c r="D172" s="624" t="s">
        <v>355</v>
      </c>
      <c r="E172" s="622" t="s">
        <v>419</v>
      </c>
      <c r="F172" s="622"/>
      <c r="G172" s="622"/>
      <c r="H172" s="622"/>
      <c r="I172" s="622"/>
      <c r="J172" s="622"/>
      <c r="K172" s="622"/>
      <c r="L172" s="622"/>
      <c r="M172" s="622"/>
      <c r="N172" s="622"/>
      <c r="O172" s="622"/>
      <c r="P172" s="622"/>
      <c r="Q172" s="622"/>
      <c r="R172" s="622"/>
      <c r="S172" s="622"/>
      <c r="T172" s="622"/>
      <c r="U172" s="623"/>
    </row>
    <row r="173" spans="2:21" ht="18" thickBot="1" x14ac:dyDescent="0.45">
      <c r="B173" s="597"/>
      <c r="C173" s="598"/>
      <c r="D173" s="625"/>
      <c r="E173" s="620" t="s">
        <v>418</v>
      </c>
      <c r="F173" s="620"/>
      <c r="G173" s="620"/>
      <c r="H173" s="620"/>
      <c r="I173" s="620"/>
      <c r="J173" s="620"/>
      <c r="K173" s="620"/>
      <c r="L173" s="620"/>
      <c r="M173" s="620"/>
      <c r="N173" s="620"/>
      <c r="O173" s="620"/>
      <c r="P173" s="620"/>
      <c r="Q173" s="620"/>
      <c r="R173" s="620"/>
      <c r="S173" s="620"/>
      <c r="T173" s="620"/>
      <c r="U173" s="621"/>
    </row>
  </sheetData>
  <sheetProtection algorithmName="SHA-512" hashValue="YpqlMx22y6+abPYSCg7zjOJs7i74m7H1IACd3gwGjBUZ/5ERnCSoqCcKf7pinsMt4W8HAAh112pBOAEVeFZ4zA==" saltValue="CjhYKILwFw0t1Ihq+bhtGg=="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DP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1" t="s">
        <v>14</v>
      </c>
      <c r="C2" s="637"/>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3"/>
      <c r="C3" s="638"/>
      <c r="D3" s="13" t="s">
        <v>59</v>
      </c>
      <c r="E3" s="16" t="s">
        <v>437</v>
      </c>
      <c r="F3" s="15" t="s">
        <v>437</v>
      </c>
      <c r="G3" s="16" t="s">
        <v>437</v>
      </c>
      <c r="H3" s="15" t="s">
        <v>437</v>
      </c>
      <c r="I3" s="16" t="s">
        <v>437</v>
      </c>
      <c r="J3" s="15" t="s">
        <v>437</v>
      </c>
      <c r="K3" s="16" t="s">
        <v>437</v>
      </c>
      <c r="L3" s="15" t="s">
        <v>437</v>
      </c>
      <c r="M3" s="16" t="s">
        <v>438</v>
      </c>
      <c r="N3" s="15" t="s">
        <v>437</v>
      </c>
      <c r="O3" s="16" t="s">
        <v>437</v>
      </c>
      <c r="P3" s="15" t="s">
        <v>437</v>
      </c>
      <c r="Q3" s="16" t="s">
        <v>437</v>
      </c>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3"/>
      <c r="C4" s="638"/>
      <c r="D4" s="13" t="s">
        <v>60</v>
      </c>
      <c r="E4" s="16" t="s">
        <v>439</v>
      </c>
      <c r="F4" s="15" t="s">
        <v>439</v>
      </c>
      <c r="G4" s="16" t="s">
        <v>439</v>
      </c>
      <c r="H4" s="15" t="s">
        <v>439</v>
      </c>
      <c r="I4" s="16" t="s">
        <v>439</v>
      </c>
      <c r="J4" s="15" t="s">
        <v>439</v>
      </c>
      <c r="K4" s="16" t="s">
        <v>439</v>
      </c>
      <c r="L4" s="15" t="s">
        <v>439</v>
      </c>
      <c r="M4" s="16" t="s">
        <v>439</v>
      </c>
      <c r="N4" s="377" t="s">
        <v>439</v>
      </c>
      <c r="O4" s="16" t="s">
        <v>439</v>
      </c>
      <c r="P4" s="15" t="s">
        <v>439</v>
      </c>
      <c r="Q4" s="16" t="s">
        <v>439</v>
      </c>
      <c r="R4" s="15"/>
      <c r="S4" s="16"/>
      <c r="T4" s="15"/>
      <c r="U4" s="16"/>
      <c r="V4" s="15"/>
      <c r="W4" s="16"/>
      <c r="X4" s="377"/>
      <c r="Y4" s="16"/>
      <c r="Z4" s="15"/>
      <c r="AA4" s="16"/>
      <c r="AB4" s="15"/>
      <c r="AC4" s="16"/>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33"/>
      <c r="C5" s="638"/>
      <c r="D5" s="13" t="s">
        <v>33</v>
      </c>
      <c r="E5" s="16" t="s">
        <v>440</v>
      </c>
      <c r="F5" s="15" t="s">
        <v>440</v>
      </c>
      <c r="G5" s="16" t="s">
        <v>441</v>
      </c>
      <c r="H5" s="15" t="s">
        <v>442</v>
      </c>
      <c r="I5" s="16" t="s">
        <v>443</v>
      </c>
      <c r="J5" s="15" t="s">
        <v>442</v>
      </c>
      <c r="K5" s="16" t="s">
        <v>442</v>
      </c>
      <c r="L5" s="15" t="s">
        <v>444</v>
      </c>
      <c r="M5" s="16" t="s">
        <v>445</v>
      </c>
      <c r="N5" s="377" t="s">
        <v>446</v>
      </c>
      <c r="O5" s="16" t="s">
        <v>446</v>
      </c>
      <c r="P5" s="15" t="s">
        <v>446</v>
      </c>
      <c r="Q5" s="16" t="s">
        <v>447</v>
      </c>
      <c r="R5" s="15"/>
      <c r="S5" s="16"/>
      <c r="T5" s="15"/>
      <c r="U5" s="16"/>
      <c r="V5" s="15"/>
      <c r="W5" s="16"/>
      <c r="X5" s="377"/>
      <c r="Y5" s="16"/>
      <c r="Z5" s="15"/>
      <c r="AA5" s="16"/>
      <c r="AB5" s="15"/>
      <c r="AC5" s="16"/>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33"/>
      <c r="C6" s="638"/>
      <c r="D6" s="21" t="s">
        <v>9</v>
      </c>
      <c r="E6" s="24" t="s">
        <v>448</v>
      </c>
      <c r="F6" s="23" t="s">
        <v>449</v>
      </c>
      <c r="G6" s="24" t="s">
        <v>450</v>
      </c>
      <c r="H6" s="23" t="s">
        <v>451</v>
      </c>
      <c r="I6" s="24" t="s">
        <v>452</v>
      </c>
      <c r="J6" s="23" t="s">
        <v>453</v>
      </c>
      <c r="K6" s="24" t="s">
        <v>454</v>
      </c>
      <c r="L6" s="23" t="s">
        <v>455</v>
      </c>
      <c r="M6" s="24" t="s">
        <v>456</v>
      </c>
      <c r="N6" s="23" t="s">
        <v>457</v>
      </c>
      <c r="O6" s="24" t="s">
        <v>458</v>
      </c>
      <c r="P6" s="23" t="s">
        <v>459</v>
      </c>
      <c r="Q6" s="24" t="s">
        <v>460</v>
      </c>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3"/>
      <c r="C7" s="638"/>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33"/>
      <c r="C8" s="638"/>
      <c r="D8" s="275" t="s">
        <v>290</v>
      </c>
      <c r="E8" s="288" t="s">
        <v>461</v>
      </c>
      <c r="F8" s="288" t="s">
        <v>461</v>
      </c>
      <c r="G8" s="288" t="s">
        <v>461</v>
      </c>
      <c r="H8" s="288" t="s">
        <v>461</v>
      </c>
      <c r="I8" s="288" t="s">
        <v>461</v>
      </c>
      <c r="J8" s="288" t="s">
        <v>461</v>
      </c>
      <c r="K8" s="288" t="s">
        <v>461</v>
      </c>
      <c r="L8" s="288" t="s">
        <v>461</v>
      </c>
      <c r="M8" s="288" t="s">
        <v>461</v>
      </c>
      <c r="N8" s="288" t="s">
        <v>461</v>
      </c>
      <c r="O8" s="288" t="s">
        <v>461</v>
      </c>
      <c r="P8" s="288" t="s">
        <v>461</v>
      </c>
      <c r="Q8" s="288" t="s">
        <v>461</v>
      </c>
      <c r="R8" s="323"/>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33"/>
      <c r="C9" s="638"/>
      <c r="D9" s="269" t="s">
        <v>51</v>
      </c>
      <c r="E9" s="289" t="s">
        <v>462</v>
      </c>
      <c r="F9" s="289" t="s">
        <v>462</v>
      </c>
      <c r="G9" s="289" t="s">
        <v>462</v>
      </c>
      <c r="H9" s="289" t="s">
        <v>462</v>
      </c>
      <c r="I9" s="289" t="s">
        <v>462</v>
      </c>
      <c r="J9" s="289" t="s">
        <v>462</v>
      </c>
      <c r="K9" s="289" t="s">
        <v>462</v>
      </c>
      <c r="L9" s="289" t="s">
        <v>462</v>
      </c>
      <c r="M9" s="289" t="s">
        <v>462</v>
      </c>
      <c r="N9" s="289" t="s">
        <v>462</v>
      </c>
      <c r="O9" s="289" t="s">
        <v>462</v>
      </c>
      <c r="P9" s="289" t="s">
        <v>462</v>
      </c>
      <c r="Q9" s="289" t="s">
        <v>462</v>
      </c>
      <c r="R9" s="324"/>
      <c r="S9" s="289"/>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33"/>
      <c r="C10" s="638"/>
      <c r="D10" s="17" t="s">
        <v>52</v>
      </c>
      <c r="E10" s="20" t="s">
        <v>463</v>
      </c>
      <c r="F10" s="20" t="s">
        <v>463</v>
      </c>
      <c r="G10" s="20" t="s">
        <v>463</v>
      </c>
      <c r="H10" s="20" t="s">
        <v>463</v>
      </c>
      <c r="I10" s="20" t="s">
        <v>463</v>
      </c>
      <c r="J10" s="20" t="s">
        <v>463</v>
      </c>
      <c r="K10" s="20" t="s">
        <v>463</v>
      </c>
      <c r="L10" s="20" t="s">
        <v>463</v>
      </c>
      <c r="M10" s="20" t="s">
        <v>463</v>
      </c>
      <c r="N10" s="20" t="s">
        <v>463</v>
      </c>
      <c r="O10" s="20" t="s">
        <v>463</v>
      </c>
      <c r="P10" s="20" t="s">
        <v>463</v>
      </c>
      <c r="Q10" s="20" t="s">
        <v>463</v>
      </c>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3"/>
      <c r="C11" s="638"/>
      <c r="D11" s="17" t="s">
        <v>219</v>
      </c>
      <c r="E11" s="20" t="s">
        <v>464</v>
      </c>
      <c r="F11" s="20" t="s">
        <v>464</v>
      </c>
      <c r="G11" s="20" t="s">
        <v>464</v>
      </c>
      <c r="H11" s="20" t="s">
        <v>464</v>
      </c>
      <c r="I11" s="20" t="s">
        <v>464</v>
      </c>
      <c r="J11" s="20" t="s">
        <v>464</v>
      </c>
      <c r="K11" s="20" t="s">
        <v>464</v>
      </c>
      <c r="L11" s="20" t="s">
        <v>464</v>
      </c>
      <c r="M11" s="20" t="s">
        <v>464</v>
      </c>
      <c r="N11" s="20" t="s">
        <v>464</v>
      </c>
      <c r="O11" s="20" t="s">
        <v>464</v>
      </c>
      <c r="P11" s="20" t="s">
        <v>464</v>
      </c>
      <c r="Q11" s="20" t="s">
        <v>464</v>
      </c>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33"/>
      <c r="C12" s="638"/>
      <c r="D12" s="497" t="s">
        <v>421</v>
      </c>
      <c r="E12" s="498">
        <v>9182610237</v>
      </c>
      <c r="F12" s="498">
        <v>9182610238</v>
      </c>
      <c r="G12" s="498">
        <v>9182610239</v>
      </c>
      <c r="H12" s="498">
        <v>9182610240</v>
      </c>
      <c r="I12" s="498">
        <v>9182610241</v>
      </c>
      <c r="J12" s="498">
        <v>9182610242</v>
      </c>
      <c r="K12" s="498">
        <v>9182610243</v>
      </c>
      <c r="L12" s="498">
        <v>9182610244</v>
      </c>
      <c r="M12" s="498">
        <v>9182610245</v>
      </c>
      <c r="N12" s="498">
        <v>9182610246</v>
      </c>
      <c r="O12" s="498">
        <v>9182610247</v>
      </c>
      <c r="P12" s="498">
        <v>9182610248</v>
      </c>
      <c r="Q12" s="498">
        <v>9182610249</v>
      </c>
      <c r="R12" s="499"/>
      <c r="S12" s="498"/>
      <c r="T12" s="499"/>
      <c r="U12" s="498"/>
      <c r="V12" s="499"/>
      <c r="W12" s="498"/>
      <c r="X12" s="499"/>
      <c r="Y12" s="498"/>
      <c r="Z12" s="499"/>
      <c r="AA12" s="498"/>
      <c r="AB12" s="499"/>
      <c r="AC12" s="498"/>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33"/>
      <c r="C13" s="638"/>
      <c r="D13" s="17" t="s">
        <v>10</v>
      </c>
      <c r="E13" s="20" t="s">
        <v>465</v>
      </c>
      <c r="F13" s="20" t="s">
        <v>465</v>
      </c>
      <c r="G13" s="20" t="s">
        <v>465</v>
      </c>
      <c r="H13" s="20" t="s">
        <v>465</v>
      </c>
      <c r="I13" s="20" t="s">
        <v>465</v>
      </c>
      <c r="J13" s="20" t="s">
        <v>465</v>
      </c>
      <c r="K13" s="20" t="s">
        <v>465</v>
      </c>
      <c r="L13" s="20" t="s">
        <v>465</v>
      </c>
      <c r="M13" s="20" t="s">
        <v>465</v>
      </c>
      <c r="N13" s="20" t="s">
        <v>465</v>
      </c>
      <c r="O13" s="20" t="s">
        <v>465</v>
      </c>
      <c r="P13" s="20" t="s">
        <v>465</v>
      </c>
      <c r="Q13" s="20" t="s">
        <v>465</v>
      </c>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3"/>
      <c r="C14" s="638"/>
      <c r="D14" s="70" t="s">
        <v>62</v>
      </c>
      <c r="E14" s="73">
        <v>4723244</v>
      </c>
      <c r="F14" s="72">
        <v>4723244</v>
      </c>
      <c r="G14" s="73">
        <v>4723244</v>
      </c>
      <c r="H14" s="72">
        <v>4723244</v>
      </c>
      <c r="I14" s="73">
        <v>4723244</v>
      </c>
      <c r="J14" s="72">
        <v>4723244</v>
      </c>
      <c r="K14" s="73">
        <v>4723244</v>
      </c>
      <c r="L14" s="72">
        <v>4723244</v>
      </c>
      <c r="M14" s="73">
        <v>34724499</v>
      </c>
      <c r="N14" s="72">
        <v>4724499</v>
      </c>
      <c r="O14" s="73">
        <v>4724499</v>
      </c>
      <c r="P14" s="72">
        <v>4724499</v>
      </c>
      <c r="Q14" s="73">
        <v>4724499</v>
      </c>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3"/>
      <c r="C15" s="638"/>
      <c r="D15" s="70" t="s">
        <v>221</v>
      </c>
      <c r="E15" s="73" t="s">
        <v>466</v>
      </c>
      <c r="F15" s="73" t="s">
        <v>466</v>
      </c>
      <c r="G15" s="73" t="s">
        <v>466</v>
      </c>
      <c r="H15" s="72" t="s">
        <v>466</v>
      </c>
      <c r="I15" s="73" t="s">
        <v>467</v>
      </c>
      <c r="J15" s="72" t="s">
        <v>468</v>
      </c>
      <c r="K15" s="73" t="s">
        <v>468</v>
      </c>
      <c r="L15" s="72" t="s">
        <v>469</v>
      </c>
      <c r="M15" s="73" t="s">
        <v>470</v>
      </c>
      <c r="N15" s="72" t="s">
        <v>471</v>
      </c>
      <c r="O15" s="73" t="s">
        <v>471</v>
      </c>
      <c r="P15" s="72" t="s">
        <v>471</v>
      </c>
      <c r="Q15" s="73" t="s">
        <v>472</v>
      </c>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3"/>
      <c r="C16" s="638"/>
      <c r="D16" s="70" t="s">
        <v>107</v>
      </c>
      <c r="E16" s="73">
        <v>26</v>
      </c>
      <c r="F16" s="72">
        <v>24</v>
      </c>
      <c r="G16" s="73">
        <v>24</v>
      </c>
      <c r="H16" s="72">
        <v>24</v>
      </c>
      <c r="I16" s="73">
        <v>23</v>
      </c>
      <c r="J16" s="72">
        <v>24</v>
      </c>
      <c r="K16" s="73">
        <v>26</v>
      </c>
      <c r="L16" s="72">
        <v>23</v>
      </c>
      <c r="M16" s="73">
        <v>17</v>
      </c>
      <c r="N16" s="72">
        <v>16</v>
      </c>
      <c r="O16" s="73">
        <v>16</v>
      </c>
      <c r="P16" s="72">
        <v>16</v>
      </c>
      <c r="Q16" s="73">
        <v>5</v>
      </c>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3"/>
      <c r="C17" s="638"/>
      <c r="D17" s="70" t="s">
        <v>32</v>
      </c>
      <c r="E17" s="73">
        <v>707298549</v>
      </c>
      <c r="F17" s="72">
        <v>707295741</v>
      </c>
      <c r="G17" s="73">
        <v>709700463</v>
      </c>
      <c r="H17" s="72">
        <v>709463136</v>
      </c>
      <c r="I17" s="73">
        <v>709822959</v>
      </c>
      <c r="J17" s="72">
        <v>701941827</v>
      </c>
      <c r="K17" s="73">
        <v>701944250</v>
      </c>
      <c r="L17" s="72">
        <v>715138325</v>
      </c>
      <c r="M17" s="73">
        <v>731038896</v>
      </c>
      <c r="N17" s="72">
        <v>737461045</v>
      </c>
      <c r="O17" s="73">
        <v>738026623</v>
      </c>
      <c r="P17" s="72">
        <v>737616386</v>
      </c>
      <c r="Q17" s="73">
        <v>741148325</v>
      </c>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3"/>
      <c r="C18" s="638"/>
      <c r="D18" s="17" t="s">
        <v>21</v>
      </c>
      <c r="E18" s="20" t="s">
        <v>473</v>
      </c>
      <c r="F18" s="19" t="s">
        <v>474</v>
      </c>
      <c r="G18" s="20" t="s">
        <v>287</v>
      </c>
      <c r="H18" s="19" t="s">
        <v>287</v>
      </c>
      <c r="I18" s="20" t="s">
        <v>287</v>
      </c>
      <c r="J18" s="19" t="s">
        <v>286</v>
      </c>
      <c r="K18" s="20" t="s">
        <v>287</v>
      </c>
      <c r="L18" s="19" t="s">
        <v>475</v>
      </c>
      <c r="M18" s="20" t="s">
        <v>475</v>
      </c>
      <c r="N18" s="19" t="s">
        <v>475</v>
      </c>
      <c r="O18" s="20" t="s">
        <v>475</v>
      </c>
      <c r="P18" s="19" t="s">
        <v>475</v>
      </c>
      <c r="Q18" s="20" t="s">
        <v>476</v>
      </c>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3"/>
      <c r="C19" s="638"/>
      <c r="D19" s="93" t="s">
        <v>53</v>
      </c>
      <c r="E19" s="277" t="s">
        <v>477</v>
      </c>
      <c r="F19" s="325" t="s">
        <v>478</v>
      </c>
      <c r="G19" s="277" t="s">
        <v>479</v>
      </c>
      <c r="H19" s="94" t="s">
        <v>480</v>
      </c>
      <c r="I19" s="277" t="s">
        <v>481</v>
      </c>
      <c r="J19" s="374" t="s">
        <v>482</v>
      </c>
      <c r="K19" s="95" t="s">
        <v>483</v>
      </c>
      <c r="L19" s="374" t="s">
        <v>484</v>
      </c>
      <c r="M19" s="95" t="s">
        <v>485</v>
      </c>
      <c r="N19" s="374" t="s">
        <v>486</v>
      </c>
      <c r="O19" s="95" t="s">
        <v>487</v>
      </c>
      <c r="P19" s="374" t="s">
        <v>488</v>
      </c>
      <c r="Q19" s="95" t="s">
        <v>489</v>
      </c>
      <c r="R19" s="374"/>
      <c r="S19" s="95"/>
      <c r="T19" s="374"/>
      <c r="U19" s="95"/>
      <c r="V19" s="374"/>
      <c r="W19" s="95"/>
      <c r="X19" s="374"/>
      <c r="Y19" s="95"/>
      <c r="Z19" s="374"/>
      <c r="AA19" s="95"/>
      <c r="AB19" s="374"/>
      <c r="AC19" s="95"/>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33"/>
      <c r="C20" s="638"/>
      <c r="D20" s="93" t="s">
        <v>54</v>
      </c>
      <c r="E20" s="277" t="s">
        <v>490</v>
      </c>
      <c r="F20" s="325" t="s">
        <v>491</v>
      </c>
      <c r="G20" s="277" t="s">
        <v>492</v>
      </c>
      <c r="H20" s="94" t="s">
        <v>493</v>
      </c>
      <c r="I20" s="277" t="s">
        <v>494</v>
      </c>
      <c r="J20" s="374" t="s">
        <v>495</v>
      </c>
      <c r="K20" s="95" t="s">
        <v>496</v>
      </c>
      <c r="L20" s="374" t="s">
        <v>497</v>
      </c>
      <c r="M20" s="95" t="s">
        <v>498</v>
      </c>
      <c r="N20" s="374" t="s">
        <v>499</v>
      </c>
      <c r="O20" s="95" t="s">
        <v>500</v>
      </c>
      <c r="P20" s="374" t="s">
        <v>501</v>
      </c>
      <c r="Q20" s="95" t="s">
        <v>502</v>
      </c>
      <c r="R20" s="374"/>
      <c r="S20" s="95"/>
      <c r="T20" s="374"/>
      <c r="U20" s="95"/>
      <c r="V20" s="374"/>
      <c r="W20" s="95"/>
      <c r="X20" s="374"/>
      <c r="Y20" s="95"/>
      <c r="Z20" s="374"/>
      <c r="AA20" s="95"/>
      <c r="AB20" s="374"/>
      <c r="AC20" s="95"/>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33"/>
      <c r="C21" s="638"/>
      <c r="D21" s="270" t="s">
        <v>55</v>
      </c>
      <c r="E21" s="290" t="s">
        <v>503</v>
      </c>
      <c r="F21" s="326" t="s">
        <v>504</v>
      </c>
      <c r="G21" s="290" t="s">
        <v>505</v>
      </c>
      <c r="H21" s="369" t="s">
        <v>506</v>
      </c>
      <c r="I21" s="290" t="s">
        <v>507</v>
      </c>
      <c r="J21" s="375" t="s">
        <v>508</v>
      </c>
      <c r="K21" s="376" t="s">
        <v>509</v>
      </c>
      <c r="L21" s="375" t="s">
        <v>510</v>
      </c>
      <c r="M21" s="376" t="s">
        <v>511</v>
      </c>
      <c r="N21" s="375" t="s">
        <v>512</v>
      </c>
      <c r="O21" s="376" t="s">
        <v>513</v>
      </c>
      <c r="P21" s="375" t="s">
        <v>514</v>
      </c>
      <c r="Q21" s="376" t="s">
        <v>515</v>
      </c>
      <c r="R21" s="375"/>
      <c r="S21" s="376"/>
      <c r="T21" s="375"/>
      <c r="U21" s="376"/>
      <c r="V21" s="375"/>
      <c r="W21" s="376"/>
      <c r="X21" s="375"/>
      <c r="Y21" s="376"/>
      <c r="Z21" s="375"/>
      <c r="AA21" s="376"/>
      <c r="AB21" s="375"/>
      <c r="AC21" s="376"/>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31" t="s">
        <v>11</v>
      </c>
      <c r="C22" s="637"/>
      <c r="D22" s="97" t="s">
        <v>0</v>
      </c>
      <c r="E22" s="25">
        <v>15</v>
      </c>
      <c r="F22" s="327">
        <v>15</v>
      </c>
      <c r="G22" s="25">
        <v>15</v>
      </c>
      <c r="H22" s="327">
        <v>15</v>
      </c>
      <c r="I22" s="25">
        <v>16</v>
      </c>
      <c r="J22" s="327">
        <v>17</v>
      </c>
      <c r="K22" s="25">
        <v>15</v>
      </c>
      <c r="L22" s="327">
        <v>17</v>
      </c>
      <c r="M22" s="25">
        <v>15</v>
      </c>
      <c r="N22" s="327">
        <v>15</v>
      </c>
      <c r="O22" s="25">
        <v>15</v>
      </c>
      <c r="P22" s="327">
        <v>15</v>
      </c>
      <c r="Q22" s="25">
        <v>15</v>
      </c>
      <c r="R22" s="327"/>
      <c r="S22" s="25"/>
      <c r="T22" s="327"/>
      <c r="U22" s="25"/>
      <c r="V22" s="327"/>
      <c r="W22" s="25"/>
      <c r="X22" s="327"/>
      <c r="Y22" s="25"/>
      <c r="Z22" s="327"/>
      <c r="AA22" s="25"/>
      <c r="AB22" s="327"/>
      <c r="AC22" s="25"/>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33"/>
      <c r="C23" s="638"/>
      <c r="D23" s="26" t="s">
        <v>1</v>
      </c>
      <c r="E23" s="27">
        <v>15</v>
      </c>
      <c r="F23" s="29">
        <v>15</v>
      </c>
      <c r="G23" s="27">
        <v>15</v>
      </c>
      <c r="H23" s="29">
        <v>15</v>
      </c>
      <c r="I23" s="27">
        <v>16</v>
      </c>
      <c r="J23" s="29">
        <v>17</v>
      </c>
      <c r="K23" s="27">
        <v>15</v>
      </c>
      <c r="L23" s="29">
        <v>17</v>
      </c>
      <c r="M23" s="27">
        <v>15</v>
      </c>
      <c r="N23" s="29">
        <v>15</v>
      </c>
      <c r="O23" s="27">
        <v>15</v>
      </c>
      <c r="P23" s="29">
        <v>15</v>
      </c>
      <c r="Q23" s="27">
        <v>15</v>
      </c>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3"/>
      <c r="C24" s="638"/>
      <c r="D24" s="26" t="s">
        <v>2</v>
      </c>
      <c r="E24" s="30">
        <f t="shared" ref="E24:O24" si="128">E22-E23</f>
        <v>0</v>
      </c>
      <c r="F24" s="328">
        <f t="shared" si="128"/>
        <v>0</v>
      </c>
      <c r="G24" s="30">
        <f t="shared" si="128"/>
        <v>0</v>
      </c>
      <c r="H24" s="328">
        <f t="shared" si="128"/>
        <v>0</v>
      </c>
      <c r="I24" s="30">
        <f t="shared" si="128"/>
        <v>0</v>
      </c>
      <c r="J24" s="328">
        <f t="shared" si="128"/>
        <v>0</v>
      </c>
      <c r="K24" s="30">
        <f t="shared" si="128"/>
        <v>0</v>
      </c>
      <c r="L24" s="328">
        <f t="shared" si="128"/>
        <v>0</v>
      </c>
      <c r="M24" s="30">
        <f t="shared" si="128"/>
        <v>0</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0</v>
      </c>
      <c r="W24" s="30">
        <f t="shared" si="129"/>
        <v>0</v>
      </c>
      <c r="X24" s="328">
        <f t="shared" si="129"/>
        <v>0</v>
      </c>
      <c r="Y24" s="30">
        <f t="shared" si="129"/>
        <v>0</v>
      </c>
      <c r="Z24" s="328">
        <f t="shared" si="129"/>
        <v>0</v>
      </c>
      <c r="AA24" s="30">
        <f t="shared" si="129"/>
        <v>0</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33"/>
      <c r="C25" s="638"/>
      <c r="D25" s="26" t="s">
        <v>109</v>
      </c>
      <c r="E25" s="32">
        <f>(E23/E22)*100</f>
        <v>100</v>
      </c>
      <c r="F25" s="329">
        <f t="shared" ref="F25:L25" si="131">(F23/F22)*100</f>
        <v>100</v>
      </c>
      <c r="G25" s="32">
        <f t="shared" si="131"/>
        <v>100</v>
      </c>
      <c r="H25" s="329">
        <f t="shared" si="131"/>
        <v>100</v>
      </c>
      <c r="I25" s="32">
        <f t="shared" si="131"/>
        <v>100</v>
      </c>
      <c r="J25" s="329">
        <f t="shared" si="131"/>
        <v>100</v>
      </c>
      <c r="K25" s="32">
        <f t="shared" si="131"/>
        <v>100</v>
      </c>
      <c r="L25" s="329">
        <f t="shared" si="131"/>
        <v>100</v>
      </c>
      <c r="M25" s="32">
        <f t="shared" ref="M25:X25" si="132">(M23/M22)*100</f>
        <v>100</v>
      </c>
      <c r="N25" s="329">
        <f>(N23/N22)*100</f>
        <v>100</v>
      </c>
      <c r="O25" s="32">
        <f t="shared" si="132"/>
        <v>100</v>
      </c>
      <c r="P25" s="329">
        <f t="shared" si="132"/>
        <v>100</v>
      </c>
      <c r="Q25" s="32">
        <f t="shared" si="132"/>
        <v>100</v>
      </c>
      <c r="R25" s="329" t="e">
        <f t="shared" si="132"/>
        <v>#DIV/0!</v>
      </c>
      <c r="S25" s="32" t="e">
        <f t="shared" si="132"/>
        <v>#DIV/0!</v>
      </c>
      <c r="T25" s="329" t="e">
        <f t="shared" si="132"/>
        <v>#DIV/0!</v>
      </c>
      <c r="U25" s="32" t="e">
        <f t="shared" si="132"/>
        <v>#DIV/0!</v>
      </c>
      <c r="V25" s="329" t="e">
        <f t="shared" si="132"/>
        <v>#DIV/0!</v>
      </c>
      <c r="W25" s="32" t="e">
        <f t="shared" si="132"/>
        <v>#DIV/0!</v>
      </c>
      <c r="X25" s="329" t="e">
        <f t="shared" si="132"/>
        <v>#DIV/0!</v>
      </c>
      <c r="Y25" s="32" t="e">
        <f t="shared" ref="Y25:AQ25" si="133">(Y23/Y22)*100</f>
        <v>#DIV/0!</v>
      </c>
      <c r="Z25" s="329" t="e">
        <f t="shared" si="133"/>
        <v>#DIV/0!</v>
      </c>
      <c r="AA25" s="32" t="e">
        <f t="shared" si="133"/>
        <v>#DIV/0!</v>
      </c>
      <c r="AB25" s="329" t="e">
        <f t="shared" si="133"/>
        <v>#DIV/0!</v>
      </c>
      <c r="AC25" s="32" t="e">
        <f t="shared" si="133"/>
        <v>#DIV/0!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33"/>
      <c r="C26" s="638"/>
      <c r="D26" s="26" t="s">
        <v>67</v>
      </c>
      <c r="E26" s="27">
        <v>10</v>
      </c>
      <c r="F26" s="29">
        <v>9</v>
      </c>
      <c r="G26" s="27">
        <v>4</v>
      </c>
      <c r="H26" s="29">
        <v>2</v>
      </c>
      <c r="I26" s="27">
        <v>3</v>
      </c>
      <c r="J26" s="29">
        <v>6</v>
      </c>
      <c r="K26" s="27">
        <v>4</v>
      </c>
      <c r="L26" s="29">
        <v>3</v>
      </c>
      <c r="M26" s="27">
        <v>6</v>
      </c>
      <c r="N26" s="29">
        <v>12</v>
      </c>
      <c r="O26" s="27">
        <v>10</v>
      </c>
      <c r="P26" s="29">
        <v>13</v>
      </c>
      <c r="Q26" s="27">
        <v>10</v>
      </c>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3"/>
      <c r="C27" s="638"/>
      <c r="D27" s="26" t="s">
        <v>110</v>
      </c>
      <c r="E27" s="30">
        <f>(E26/E22)*100</f>
        <v>66.666666666666657</v>
      </c>
      <c r="F27" s="328">
        <f t="shared" ref="F27:L27" si="135">(F26/F22)*100</f>
        <v>60</v>
      </c>
      <c r="G27" s="30">
        <f t="shared" si="135"/>
        <v>26.666666666666668</v>
      </c>
      <c r="H27" s="328">
        <f t="shared" si="135"/>
        <v>13.333333333333334</v>
      </c>
      <c r="I27" s="30">
        <f t="shared" si="135"/>
        <v>18.75</v>
      </c>
      <c r="J27" s="328">
        <f t="shared" si="135"/>
        <v>35.294117647058826</v>
      </c>
      <c r="K27" s="30">
        <f t="shared" si="135"/>
        <v>26.666666666666668</v>
      </c>
      <c r="L27" s="328">
        <f t="shared" si="135"/>
        <v>17.647058823529413</v>
      </c>
      <c r="M27" s="30">
        <f t="shared" ref="M27:X27" si="136">(M26/M22)*100</f>
        <v>40</v>
      </c>
      <c r="N27" s="328">
        <f t="shared" si="136"/>
        <v>80</v>
      </c>
      <c r="O27" s="30">
        <f t="shared" si="136"/>
        <v>66.666666666666657</v>
      </c>
      <c r="P27" s="328">
        <f t="shared" si="136"/>
        <v>86.666666666666671</v>
      </c>
      <c r="Q27" s="30">
        <f t="shared" si="136"/>
        <v>66.666666666666657</v>
      </c>
      <c r="R27" s="328" t="e">
        <f t="shared" si="136"/>
        <v>#DIV/0!</v>
      </c>
      <c r="S27" s="30" t="e">
        <f t="shared" si="136"/>
        <v>#DIV/0!</v>
      </c>
      <c r="T27" s="328" t="e">
        <f t="shared" si="136"/>
        <v>#DIV/0!</v>
      </c>
      <c r="U27" s="30" t="e">
        <f t="shared" si="136"/>
        <v>#DIV/0!</v>
      </c>
      <c r="V27" s="328" t="e">
        <f t="shared" si="136"/>
        <v>#DIV/0!</v>
      </c>
      <c r="W27" s="30" t="e">
        <f t="shared" si="136"/>
        <v>#DIV/0!</v>
      </c>
      <c r="X27" s="328" t="e">
        <f t="shared" si="136"/>
        <v>#DIV/0!</v>
      </c>
      <c r="Y27" s="30" t="e">
        <f t="shared" ref="Y27:AH27" si="137">(Y26/Y22)*100</f>
        <v>#DIV/0!</v>
      </c>
      <c r="Z27" s="328" t="e">
        <f t="shared" si="137"/>
        <v>#DIV/0!</v>
      </c>
      <c r="AA27" s="30" t="e">
        <f t="shared" si="137"/>
        <v>#DIV/0!</v>
      </c>
      <c r="AB27" s="328" t="e">
        <f t="shared" si="137"/>
        <v>#DIV/0!</v>
      </c>
      <c r="AC27" s="30" t="e">
        <f t="shared" si="137"/>
        <v>#DIV/0!</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33"/>
      <c r="C28" s="638"/>
      <c r="D28" s="26" t="s">
        <v>23</v>
      </c>
      <c r="E28" s="27"/>
      <c r="F28" s="29"/>
      <c r="G28" s="27"/>
      <c r="H28" s="29"/>
      <c r="I28" s="27">
        <v>2</v>
      </c>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5"/>
      <c r="C29" s="639"/>
      <c r="D29" s="33" t="s">
        <v>108</v>
      </c>
      <c r="E29" s="34">
        <v>33</v>
      </c>
      <c r="F29" s="36">
        <v>37</v>
      </c>
      <c r="G29" s="34">
        <v>46</v>
      </c>
      <c r="H29" s="36">
        <v>41</v>
      </c>
      <c r="I29" s="34">
        <v>37</v>
      </c>
      <c r="J29" s="36">
        <v>34</v>
      </c>
      <c r="K29" s="34">
        <v>37</v>
      </c>
      <c r="L29" s="36">
        <v>41</v>
      </c>
      <c r="M29" s="34">
        <v>42</v>
      </c>
      <c r="N29" s="36">
        <v>38</v>
      </c>
      <c r="O29" s="34">
        <v>45</v>
      </c>
      <c r="P29" s="36">
        <v>43</v>
      </c>
      <c r="Q29" s="34">
        <v>37</v>
      </c>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1" t="s">
        <v>4</v>
      </c>
      <c r="C30" s="637"/>
      <c r="D30" s="39" t="s">
        <v>29</v>
      </c>
      <c r="E30" s="41">
        <v>7</v>
      </c>
      <c r="F30" s="42">
        <v>5</v>
      </c>
      <c r="G30" s="41">
        <v>6</v>
      </c>
      <c r="H30" s="42">
        <v>10</v>
      </c>
      <c r="I30" s="41">
        <v>6</v>
      </c>
      <c r="J30" s="42">
        <v>6</v>
      </c>
      <c r="K30" s="41">
        <v>5</v>
      </c>
      <c r="L30" s="42">
        <v>6</v>
      </c>
      <c r="M30" s="41">
        <v>7</v>
      </c>
      <c r="N30" s="42">
        <v>10</v>
      </c>
      <c r="O30" s="41">
        <v>11</v>
      </c>
      <c r="P30" s="42">
        <v>13</v>
      </c>
      <c r="Q30" s="41">
        <v>4</v>
      </c>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3"/>
      <c r="C31" s="638"/>
      <c r="D31" s="43" t="s">
        <v>31</v>
      </c>
      <c r="E31" s="45">
        <v>4</v>
      </c>
      <c r="F31" s="46">
        <v>4</v>
      </c>
      <c r="G31" s="45">
        <v>6</v>
      </c>
      <c r="H31" s="46">
        <v>2</v>
      </c>
      <c r="I31" s="45">
        <v>4</v>
      </c>
      <c r="J31" s="46">
        <v>1</v>
      </c>
      <c r="K31" s="45">
        <v>2</v>
      </c>
      <c r="L31" s="46">
        <v>8</v>
      </c>
      <c r="M31" s="45">
        <v>4</v>
      </c>
      <c r="N31" s="46">
        <v>4</v>
      </c>
      <c r="O31" s="45">
        <v>4</v>
      </c>
      <c r="P31" s="46">
        <v>2</v>
      </c>
      <c r="Q31" s="45">
        <v>3</v>
      </c>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3"/>
      <c r="C32" s="638"/>
      <c r="D32" s="43" t="s">
        <v>30</v>
      </c>
      <c r="E32" s="45">
        <v>3</v>
      </c>
      <c r="F32" s="46">
        <v>3</v>
      </c>
      <c r="G32" s="45">
        <v>2</v>
      </c>
      <c r="H32" s="46">
        <v>3</v>
      </c>
      <c r="I32" s="45">
        <v>5</v>
      </c>
      <c r="J32" s="46">
        <v>7</v>
      </c>
      <c r="K32" s="45">
        <v>7</v>
      </c>
      <c r="L32" s="46">
        <v>3</v>
      </c>
      <c r="M32" s="45">
        <v>3</v>
      </c>
      <c r="N32" s="46">
        <v>1</v>
      </c>
      <c r="O32" s="45">
        <v>0</v>
      </c>
      <c r="P32" s="46">
        <v>0</v>
      </c>
      <c r="Q32" s="45">
        <v>7</v>
      </c>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3"/>
      <c r="C33" s="638"/>
      <c r="D33" s="484" t="s">
        <v>15</v>
      </c>
      <c r="E33" s="485">
        <v>1</v>
      </c>
      <c r="F33" s="486">
        <v>3</v>
      </c>
      <c r="G33" s="485">
        <v>1</v>
      </c>
      <c r="H33" s="486">
        <v>0</v>
      </c>
      <c r="I33" s="485">
        <v>1</v>
      </c>
      <c r="J33" s="486">
        <v>3</v>
      </c>
      <c r="K33" s="485">
        <v>1</v>
      </c>
      <c r="L33" s="486">
        <v>0</v>
      </c>
      <c r="M33" s="485">
        <v>1</v>
      </c>
      <c r="N33" s="486">
        <v>0</v>
      </c>
      <c r="O33" s="485">
        <v>0</v>
      </c>
      <c r="P33" s="486">
        <v>0</v>
      </c>
      <c r="Q33" s="485">
        <v>1</v>
      </c>
      <c r="R33" s="486"/>
      <c r="S33" s="485"/>
      <c r="T33" s="486"/>
      <c r="U33" s="485"/>
      <c r="V33" s="486"/>
      <c r="W33" s="485"/>
      <c r="X33" s="486"/>
      <c r="Y33" s="485"/>
      <c r="Z33" s="486"/>
      <c r="AA33" s="485"/>
      <c r="AB33" s="486"/>
      <c r="AC33" s="485"/>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5"/>
      <c r="C34" s="639"/>
      <c r="D34" s="47" t="s">
        <v>422</v>
      </c>
      <c r="E34" s="48">
        <f>SUM(E30:E33)</f>
        <v>15</v>
      </c>
      <c r="F34" s="48">
        <f t="shared" ref="F34:BQ34" si="139">SUM(F30:F33)</f>
        <v>15</v>
      </c>
      <c r="G34" s="48">
        <f t="shared" si="139"/>
        <v>15</v>
      </c>
      <c r="H34" s="48">
        <f t="shared" si="139"/>
        <v>15</v>
      </c>
      <c r="I34" s="48">
        <f t="shared" si="139"/>
        <v>16</v>
      </c>
      <c r="J34" s="48">
        <f t="shared" si="139"/>
        <v>17</v>
      </c>
      <c r="K34" s="48">
        <f t="shared" si="139"/>
        <v>15</v>
      </c>
      <c r="L34" s="48">
        <f t="shared" si="139"/>
        <v>17</v>
      </c>
      <c r="M34" s="48">
        <f t="shared" si="139"/>
        <v>15</v>
      </c>
      <c r="N34" s="48">
        <f t="shared" si="139"/>
        <v>15</v>
      </c>
      <c r="O34" s="48">
        <f t="shared" si="139"/>
        <v>15</v>
      </c>
      <c r="P34" s="48">
        <f t="shared" si="139"/>
        <v>15</v>
      </c>
      <c r="Q34" s="48">
        <f t="shared" si="139"/>
        <v>15</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1" t="s">
        <v>5</v>
      </c>
      <c r="C35" s="637"/>
      <c r="D35" s="273" t="s">
        <v>28</v>
      </c>
      <c r="E35" s="291" t="s">
        <v>516</v>
      </c>
      <c r="F35" s="330" t="s">
        <v>516</v>
      </c>
      <c r="G35" s="291" t="s">
        <v>516</v>
      </c>
      <c r="H35" s="330" t="s">
        <v>516</v>
      </c>
      <c r="I35" s="291" t="s">
        <v>517</v>
      </c>
      <c r="J35" s="330" t="s">
        <v>516</v>
      </c>
      <c r="K35" s="291" t="s">
        <v>516</v>
      </c>
      <c r="L35" s="330" t="s">
        <v>517</v>
      </c>
      <c r="M35" s="291" t="s">
        <v>516</v>
      </c>
      <c r="N35" s="330" t="s">
        <v>516</v>
      </c>
      <c r="O35" s="291" t="s">
        <v>516</v>
      </c>
      <c r="P35" s="330" t="s">
        <v>516</v>
      </c>
      <c r="Q35" s="291" t="s">
        <v>516</v>
      </c>
      <c r="R35" s="330"/>
      <c r="S35" s="291"/>
      <c r="T35" s="330"/>
      <c r="U35" s="291"/>
      <c r="V35" s="330"/>
      <c r="W35" s="291"/>
      <c r="X35" s="330"/>
      <c r="Y35" s="291"/>
      <c r="Z35" s="330"/>
      <c r="AA35" s="291"/>
      <c r="AB35" s="330"/>
      <c r="AC35" s="291"/>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33"/>
      <c r="C36" s="638"/>
      <c r="D36" s="49" t="s">
        <v>27</v>
      </c>
      <c r="E36" s="51" t="s">
        <v>516</v>
      </c>
      <c r="F36" s="52" t="s">
        <v>516</v>
      </c>
      <c r="G36" s="51" t="s">
        <v>516</v>
      </c>
      <c r="H36" s="52" t="s">
        <v>516</v>
      </c>
      <c r="I36" s="51" t="s">
        <v>516</v>
      </c>
      <c r="J36" s="52" t="s">
        <v>516</v>
      </c>
      <c r="K36" s="51" t="s">
        <v>516</v>
      </c>
      <c r="L36" s="52" t="s">
        <v>516</v>
      </c>
      <c r="M36" s="51" t="s">
        <v>516</v>
      </c>
      <c r="N36" s="52" t="s">
        <v>516</v>
      </c>
      <c r="O36" s="51" t="s">
        <v>516</v>
      </c>
      <c r="P36" s="52" t="s">
        <v>516</v>
      </c>
      <c r="Q36" s="51" t="s">
        <v>516</v>
      </c>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3"/>
      <c r="C37" s="638"/>
      <c r="D37" s="49" t="s">
        <v>70</v>
      </c>
      <c r="E37" s="51" t="s">
        <v>517</v>
      </c>
      <c r="F37" s="52" t="s">
        <v>517</v>
      </c>
      <c r="G37" s="51" t="s">
        <v>517</v>
      </c>
      <c r="H37" s="52" t="s">
        <v>517</v>
      </c>
      <c r="I37" s="51" t="s">
        <v>517</v>
      </c>
      <c r="J37" s="52" t="s">
        <v>517</v>
      </c>
      <c r="K37" s="51" t="s">
        <v>517</v>
      </c>
      <c r="L37" s="52" t="s">
        <v>517</v>
      </c>
      <c r="M37" s="51" t="s">
        <v>518</v>
      </c>
      <c r="N37" s="52" t="s">
        <v>518</v>
      </c>
      <c r="O37" s="51" t="s">
        <v>518</v>
      </c>
      <c r="P37" s="52" t="s">
        <v>518</v>
      </c>
      <c r="Q37" s="51" t="s">
        <v>517</v>
      </c>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3"/>
      <c r="C38" s="638"/>
      <c r="D38" s="49" t="s">
        <v>26</v>
      </c>
      <c r="E38" s="51" t="s">
        <v>517</v>
      </c>
      <c r="F38" s="52" t="s">
        <v>517</v>
      </c>
      <c r="G38" s="51" t="s">
        <v>517</v>
      </c>
      <c r="H38" s="52" t="s">
        <v>517</v>
      </c>
      <c r="I38" s="51" t="s">
        <v>517</v>
      </c>
      <c r="J38" s="52" t="s">
        <v>517</v>
      </c>
      <c r="K38" s="51" t="s">
        <v>517</v>
      </c>
      <c r="L38" s="52" t="s">
        <v>517</v>
      </c>
      <c r="M38" s="51" t="s">
        <v>517</v>
      </c>
      <c r="N38" s="52" t="s">
        <v>517</v>
      </c>
      <c r="O38" s="51" t="s">
        <v>517</v>
      </c>
      <c r="P38" s="52" t="s">
        <v>517</v>
      </c>
      <c r="Q38" s="51" t="s">
        <v>517</v>
      </c>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5"/>
      <c r="C39" s="639"/>
      <c r="D39" s="274" t="s">
        <v>6</v>
      </c>
      <c r="E39" s="54" t="s">
        <v>519</v>
      </c>
      <c r="F39" s="331" t="s">
        <v>519</v>
      </c>
      <c r="G39" s="54" t="s">
        <v>519</v>
      </c>
      <c r="H39" s="331" t="s">
        <v>519</v>
      </c>
      <c r="I39" s="54" t="s">
        <v>519</v>
      </c>
      <c r="J39" s="331" t="s">
        <v>519</v>
      </c>
      <c r="K39" s="54" t="s">
        <v>519</v>
      </c>
      <c r="L39" s="331" t="s">
        <v>519</v>
      </c>
      <c r="M39" s="54" t="s">
        <v>519</v>
      </c>
      <c r="N39" s="331" t="s">
        <v>519</v>
      </c>
      <c r="O39" s="54" t="s">
        <v>519</v>
      </c>
      <c r="P39" s="331" t="s">
        <v>519</v>
      </c>
      <c r="Q39" s="54" t="s">
        <v>519</v>
      </c>
      <c r="R39" s="331"/>
      <c r="S39" s="54"/>
      <c r="T39" s="331"/>
      <c r="U39" s="54"/>
      <c r="V39" s="331"/>
      <c r="W39" s="54"/>
      <c r="X39" s="331"/>
      <c r="Y39" s="54"/>
      <c r="Z39" s="331"/>
      <c r="AA39" s="54"/>
      <c r="AB39" s="331"/>
      <c r="AC39" s="54"/>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31" t="s">
        <v>16</v>
      </c>
      <c r="C40" s="637"/>
      <c r="D40" s="55" t="s">
        <v>324</v>
      </c>
      <c r="E40" s="57" t="s">
        <v>519</v>
      </c>
      <c r="F40" s="57" t="s">
        <v>519</v>
      </c>
      <c r="G40" s="57" t="s">
        <v>519</v>
      </c>
      <c r="H40" s="57" t="s">
        <v>519</v>
      </c>
      <c r="I40" s="57" t="s">
        <v>519</v>
      </c>
      <c r="J40" s="57" t="s">
        <v>519</v>
      </c>
      <c r="K40" s="57" t="s">
        <v>519</v>
      </c>
      <c r="L40" s="57" t="s">
        <v>519</v>
      </c>
      <c r="M40" s="57" t="s">
        <v>519</v>
      </c>
      <c r="N40" s="57" t="s">
        <v>519</v>
      </c>
      <c r="O40" s="57" t="s">
        <v>519</v>
      </c>
      <c r="P40" s="57" t="s">
        <v>519</v>
      </c>
      <c r="Q40" s="57" t="s">
        <v>519</v>
      </c>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3"/>
      <c r="C41" s="638"/>
      <c r="D41" s="59" t="s">
        <v>111</v>
      </c>
      <c r="E41" s="61" t="s">
        <v>520</v>
      </c>
      <c r="F41" s="61" t="s">
        <v>520</v>
      </c>
      <c r="G41" s="61" t="s">
        <v>520</v>
      </c>
      <c r="H41" s="61" t="s">
        <v>520</v>
      </c>
      <c r="I41" s="61" t="s">
        <v>520</v>
      </c>
      <c r="J41" s="61" t="s">
        <v>520</v>
      </c>
      <c r="K41" s="61" t="s">
        <v>520</v>
      </c>
      <c r="L41" s="61" t="s">
        <v>520</v>
      </c>
      <c r="M41" s="61" t="s">
        <v>520</v>
      </c>
      <c r="N41" s="61" t="s">
        <v>520</v>
      </c>
      <c r="O41" s="61" t="s">
        <v>520</v>
      </c>
      <c r="P41" s="61" t="s">
        <v>520</v>
      </c>
      <c r="Q41" s="61" t="s">
        <v>520</v>
      </c>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3"/>
      <c r="C42" s="638"/>
      <c r="D42" s="59" t="s">
        <v>57</v>
      </c>
      <c r="E42" s="61" t="s">
        <v>521</v>
      </c>
      <c r="F42" s="61" t="s">
        <v>521</v>
      </c>
      <c r="G42" s="61" t="s">
        <v>521</v>
      </c>
      <c r="H42" s="61" t="s">
        <v>521</v>
      </c>
      <c r="I42" s="61" t="s">
        <v>521</v>
      </c>
      <c r="J42" s="61" t="s">
        <v>521</v>
      </c>
      <c r="K42" s="61" t="s">
        <v>521</v>
      </c>
      <c r="L42" s="61" t="s">
        <v>521</v>
      </c>
      <c r="M42" s="61" t="s">
        <v>521</v>
      </c>
      <c r="N42" s="61" t="s">
        <v>521</v>
      </c>
      <c r="O42" s="61" t="s">
        <v>521</v>
      </c>
      <c r="P42" s="61" t="s">
        <v>521</v>
      </c>
      <c r="Q42" s="61" t="s">
        <v>521</v>
      </c>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3"/>
      <c r="C43" s="638"/>
      <c r="D43" s="59" t="s">
        <v>112</v>
      </c>
      <c r="E43" s="61"/>
      <c r="F43" s="61"/>
      <c r="G43" s="61"/>
      <c r="H43" s="61"/>
      <c r="I43" s="61"/>
      <c r="J43" s="61"/>
      <c r="K43" s="61"/>
      <c r="L43" s="61"/>
      <c r="M43" s="61"/>
      <c r="N43" s="61"/>
      <c r="O43" s="61"/>
      <c r="P43" s="61"/>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3"/>
      <c r="C44" s="638"/>
      <c r="D44" s="59" t="s">
        <v>17</v>
      </c>
      <c r="E44" s="61" t="s">
        <v>522</v>
      </c>
      <c r="F44" s="61" t="s">
        <v>522</v>
      </c>
      <c r="G44" s="61" t="s">
        <v>522</v>
      </c>
      <c r="H44" s="61" t="s">
        <v>522</v>
      </c>
      <c r="I44" s="61" t="s">
        <v>522</v>
      </c>
      <c r="J44" s="61" t="s">
        <v>522</v>
      </c>
      <c r="K44" s="61" t="s">
        <v>522</v>
      </c>
      <c r="L44" s="61" t="s">
        <v>522</v>
      </c>
      <c r="M44" s="61" t="s">
        <v>522</v>
      </c>
      <c r="N44" s="61" t="s">
        <v>522</v>
      </c>
      <c r="O44" s="61" t="s">
        <v>522</v>
      </c>
      <c r="P44" s="61" t="s">
        <v>522</v>
      </c>
      <c r="Q44" s="61" t="s">
        <v>522</v>
      </c>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3"/>
      <c r="C45" s="638"/>
      <c r="D45" s="59" t="s">
        <v>7</v>
      </c>
      <c r="E45" s="61" t="s">
        <v>523</v>
      </c>
      <c r="F45" s="61" t="s">
        <v>523</v>
      </c>
      <c r="G45" s="61" t="s">
        <v>523</v>
      </c>
      <c r="H45" s="61" t="s">
        <v>523</v>
      </c>
      <c r="I45" s="61" t="s">
        <v>523</v>
      </c>
      <c r="J45" s="61" t="s">
        <v>523</v>
      </c>
      <c r="K45" s="61" t="s">
        <v>523</v>
      </c>
      <c r="L45" s="61" t="s">
        <v>523</v>
      </c>
      <c r="M45" s="61" t="s">
        <v>523</v>
      </c>
      <c r="N45" s="61" t="s">
        <v>523</v>
      </c>
      <c r="O45" s="61" t="s">
        <v>523</v>
      </c>
      <c r="P45" s="61" t="s">
        <v>523</v>
      </c>
      <c r="Q45" s="61" t="s">
        <v>523</v>
      </c>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3"/>
      <c r="C46" s="638"/>
      <c r="D46" s="59" t="s">
        <v>113</v>
      </c>
      <c r="E46" s="61"/>
      <c r="F46" s="62"/>
      <c r="G46" s="61"/>
      <c r="H46" s="62"/>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3"/>
      <c r="C47" s="638"/>
      <c r="D47" s="59" t="s">
        <v>18</v>
      </c>
      <c r="E47" s="61" t="s">
        <v>524</v>
      </c>
      <c r="F47" s="61" t="s">
        <v>524</v>
      </c>
      <c r="G47" s="61" t="s">
        <v>524</v>
      </c>
      <c r="H47" s="61" t="s">
        <v>524</v>
      </c>
      <c r="I47" s="61" t="s">
        <v>524</v>
      </c>
      <c r="J47" s="61" t="s">
        <v>524</v>
      </c>
      <c r="K47" s="61" t="s">
        <v>524</v>
      </c>
      <c r="L47" s="61" t="s">
        <v>524</v>
      </c>
      <c r="M47" s="61" t="s">
        <v>524</v>
      </c>
      <c r="N47" s="61" t="s">
        <v>524</v>
      </c>
      <c r="O47" s="61" t="s">
        <v>524</v>
      </c>
      <c r="P47" s="61" t="s">
        <v>524</v>
      </c>
      <c r="Q47" s="61" t="s">
        <v>524</v>
      </c>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3"/>
      <c r="C48" s="638"/>
      <c r="D48" s="63" t="s">
        <v>19</v>
      </c>
      <c r="E48" s="292" t="s">
        <v>525</v>
      </c>
      <c r="F48" s="292" t="s">
        <v>525</v>
      </c>
      <c r="G48" s="292" t="s">
        <v>525</v>
      </c>
      <c r="H48" s="292" t="s">
        <v>525</v>
      </c>
      <c r="I48" s="292" t="s">
        <v>525</v>
      </c>
      <c r="J48" s="292" t="s">
        <v>525</v>
      </c>
      <c r="K48" s="292" t="s">
        <v>525</v>
      </c>
      <c r="L48" s="292" t="s">
        <v>525</v>
      </c>
      <c r="M48" s="292" t="s">
        <v>525</v>
      </c>
      <c r="N48" s="292" t="s">
        <v>525</v>
      </c>
      <c r="O48" s="292" t="s">
        <v>525</v>
      </c>
      <c r="P48" s="292" t="s">
        <v>525</v>
      </c>
      <c r="Q48" s="292" t="s">
        <v>525</v>
      </c>
      <c r="R48" s="332"/>
      <c r="S48" s="292"/>
      <c r="T48" s="332"/>
      <c r="U48" s="292"/>
      <c r="V48" s="332"/>
      <c r="W48" s="292"/>
      <c r="X48" s="332"/>
      <c r="Y48" s="292"/>
      <c r="Z48" s="332"/>
      <c r="AA48" s="292"/>
      <c r="AB48" s="332"/>
      <c r="AC48" s="292"/>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31" t="s">
        <v>115</v>
      </c>
      <c r="C49" s="637"/>
      <c r="D49" s="98" t="s">
        <v>114</v>
      </c>
      <c r="E49" s="293" t="s">
        <v>521</v>
      </c>
      <c r="F49" s="293" t="s">
        <v>521</v>
      </c>
      <c r="G49" s="293" t="s">
        <v>521</v>
      </c>
      <c r="H49" s="293" t="s">
        <v>521</v>
      </c>
      <c r="I49" s="293" t="s">
        <v>521</v>
      </c>
      <c r="J49" s="293" t="s">
        <v>521</v>
      </c>
      <c r="K49" s="293" t="s">
        <v>521</v>
      </c>
      <c r="L49" s="293" t="s">
        <v>521</v>
      </c>
      <c r="M49" s="293" t="s">
        <v>521</v>
      </c>
      <c r="N49" s="293" t="s">
        <v>521</v>
      </c>
      <c r="O49" s="293" t="s">
        <v>521</v>
      </c>
      <c r="P49" s="293" t="s">
        <v>521</v>
      </c>
      <c r="Q49" s="293" t="s">
        <v>521</v>
      </c>
      <c r="R49" s="333"/>
      <c r="S49" s="293"/>
      <c r="T49" s="333"/>
      <c r="U49" s="293"/>
      <c r="V49" s="333"/>
      <c r="W49" s="293"/>
      <c r="X49" s="333"/>
      <c r="Y49" s="293"/>
      <c r="Z49" s="333"/>
      <c r="AA49" s="293"/>
      <c r="AB49" s="333"/>
      <c r="AC49" s="293"/>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33"/>
      <c r="C50" s="638"/>
      <c r="D50" s="37" t="s">
        <v>63</v>
      </c>
      <c r="E50" s="279">
        <v>100000</v>
      </c>
      <c r="F50" s="334">
        <v>100000</v>
      </c>
      <c r="G50" s="279">
        <v>100000</v>
      </c>
      <c r="H50" s="334">
        <v>100000</v>
      </c>
      <c r="I50" s="279">
        <v>100000</v>
      </c>
      <c r="J50" s="334">
        <v>100000</v>
      </c>
      <c r="K50" s="279">
        <v>100000</v>
      </c>
      <c r="L50" s="334">
        <v>100000</v>
      </c>
      <c r="M50" s="279">
        <v>100000</v>
      </c>
      <c r="N50" s="334">
        <v>100000</v>
      </c>
      <c r="O50" s="279">
        <v>100000</v>
      </c>
      <c r="P50" s="334">
        <v>100000</v>
      </c>
      <c r="Q50" s="279">
        <v>100000</v>
      </c>
      <c r="R50" s="334"/>
      <c r="S50" s="279"/>
      <c r="T50" s="334"/>
      <c r="U50" s="279"/>
      <c r="V50" s="334"/>
      <c r="W50" s="279"/>
      <c r="X50" s="334"/>
      <c r="Y50" s="279"/>
      <c r="Z50" s="334"/>
      <c r="AA50" s="279"/>
      <c r="AB50" s="334"/>
      <c r="AC50" s="279"/>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33"/>
      <c r="C51" s="638"/>
      <c r="D51" s="37" t="s">
        <v>34</v>
      </c>
      <c r="E51" s="279">
        <v>39000000</v>
      </c>
      <c r="F51" s="334">
        <v>36000000</v>
      </c>
      <c r="G51" s="279">
        <v>40500000</v>
      </c>
      <c r="H51" s="334">
        <v>40500000</v>
      </c>
      <c r="I51" s="279">
        <v>36000000</v>
      </c>
      <c r="J51" s="334">
        <v>39000000</v>
      </c>
      <c r="K51" s="279">
        <v>41500000</v>
      </c>
      <c r="L51" s="334">
        <v>40500000</v>
      </c>
      <c r="M51" s="279">
        <v>30500000</v>
      </c>
      <c r="N51" s="334">
        <v>29000000</v>
      </c>
      <c r="O51" s="279">
        <v>29000000</v>
      </c>
      <c r="P51" s="334">
        <v>29000000</v>
      </c>
      <c r="Q51" s="279">
        <v>7000000</v>
      </c>
      <c r="R51" s="334"/>
      <c r="S51" s="279"/>
      <c r="T51" s="334"/>
      <c r="U51" s="279"/>
      <c r="V51" s="334"/>
      <c r="W51" s="279"/>
      <c r="X51" s="334"/>
      <c r="Y51" s="279"/>
      <c r="Z51" s="334"/>
      <c r="AA51" s="279"/>
      <c r="AB51" s="334"/>
      <c r="AC51" s="279"/>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33"/>
      <c r="C52" s="638"/>
      <c r="D52" s="37" t="s">
        <v>116</v>
      </c>
      <c r="E52" s="279">
        <v>750000</v>
      </c>
      <c r="F52" s="334">
        <v>750000</v>
      </c>
      <c r="G52" s="279">
        <v>300000</v>
      </c>
      <c r="H52" s="334">
        <v>300000</v>
      </c>
      <c r="I52" s="279">
        <v>320000</v>
      </c>
      <c r="J52" s="334">
        <v>340000</v>
      </c>
      <c r="K52" s="279">
        <v>300000</v>
      </c>
      <c r="L52" s="334">
        <v>340000</v>
      </c>
      <c r="M52" s="279">
        <v>300000</v>
      </c>
      <c r="N52" s="334">
        <v>300000</v>
      </c>
      <c r="O52" s="279">
        <v>300000</v>
      </c>
      <c r="P52" s="334">
        <v>300000</v>
      </c>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33"/>
      <c r="C53" s="638"/>
      <c r="D53" s="37" t="s">
        <v>117</v>
      </c>
      <c r="E53" s="279">
        <v>9</v>
      </c>
      <c r="F53" s="334"/>
      <c r="G53" s="279"/>
      <c r="H53" s="334"/>
      <c r="I53" s="279"/>
      <c r="J53" s="334"/>
      <c r="K53" s="279"/>
      <c r="L53" s="334"/>
      <c r="M53" s="279"/>
      <c r="N53" s="334"/>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33"/>
      <c r="C54" s="638"/>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33"/>
      <c r="C55" s="638"/>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33"/>
      <c r="C56" s="638"/>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33"/>
      <c r="C57" s="638"/>
      <c r="D57" s="37" t="s">
        <v>121</v>
      </c>
      <c r="E57" s="280">
        <f>E77+E76</f>
        <v>5600000</v>
      </c>
      <c r="F57" s="335">
        <f t="shared" ref="F57:BQ57" si="142">F77+F76</f>
        <v>5500000</v>
      </c>
      <c r="G57" s="280">
        <f t="shared" si="142"/>
        <v>7065000</v>
      </c>
      <c r="H57" s="335">
        <f t="shared" si="142"/>
        <v>5960000</v>
      </c>
      <c r="I57" s="280">
        <f t="shared" si="142"/>
        <v>5230000</v>
      </c>
      <c r="J57" s="335">
        <f t="shared" si="142"/>
        <v>5840000</v>
      </c>
      <c r="K57" s="280">
        <f t="shared" si="142"/>
        <v>7010000</v>
      </c>
      <c r="L57" s="335">
        <f t="shared" si="142"/>
        <v>5020000</v>
      </c>
      <c r="M57" s="280">
        <f t="shared" si="142"/>
        <v>3850000</v>
      </c>
      <c r="N57" s="335">
        <f t="shared" si="142"/>
        <v>2550000</v>
      </c>
      <c r="O57" s="280">
        <f t="shared" si="142"/>
        <v>2500000</v>
      </c>
      <c r="P57" s="335">
        <f t="shared" si="142"/>
        <v>2360000</v>
      </c>
      <c r="Q57" s="280">
        <f t="shared" si="142"/>
        <v>100000</v>
      </c>
      <c r="R57" s="335">
        <f t="shared" si="142"/>
        <v>0</v>
      </c>
      <c r="S57" s="280">
        <f t="shared" si="142"/>
        <v>0</v>
      </c>
      <c r="T57" s="335">
        <f t="shared" si="142"/>
        <v>0</v>
      </c>
      <c r="U57" s="280">
        <f t="shared" si="142"/>
        <v>0</v>
      </c>
      <c r="V57" s="335">
        <f t="shared" si="142"/>
        <v>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33"/>
      <c r="C58" s="638"/>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33"/>
      <c r="C59" s="638"/>
      <c r="D59" s="37" t="s">
        <v>61</v>
      </c>
      <c r="E59" s="279">
        <v>3000000</v>
      </c>
      <c r="F59" s="334">
        <v>2580000</v>
      </c>
      <c r="G59" s="279">
        <v>3000000</v>
      </c>
      <c r="H59" s="334">
        <v>3000000</v>
      </c>
      <c r="I59" s="279">
        <v>1500000</v>
      </c>
      <c r="J59" s="334">
        <v>3000000</v>
      </c>
      <c r="K59" s="279">
        <v>3000000</v>
      </c>
      <c r="L59" s="334">
        <v>3000000</v>
      </c>
      <c r="M59" s="279">
        <v>3000000</v>
      </c>
      <c r="N59" s="334">
        <v>1500000</v>
      </c>
      <c r="O59" s="279">
        <v>1500000</v>
      </c>
      <c r="P59" s="334">
        <v>1500000</v>
      </c>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33"/>
      <c r="C60" s="638"/>
      <c r="D60" s="38" t="s">
        <v>39</v>
      </c>
      <c r="E60" s="281">
        <f t="shared" ref="E60:BM60" si="148">E52+E59+E54+E57+E58</f>
        <v>9350000</v>
      </c>
      <c r="F60" s="336">
        <f t="shared" si="148"/>
        <v>8830000</v>
      </c>
      <c r="G60" s="281">
        <f t="shared" si="148"/>
        <v>10365000</v>
      </c>
      <c r="H60" s="336">
        <f t="shared" si="148"/>
        <v>9260000</v>
      </c>
      <c r="I60" s="281">
        <f t="shared" si="148"/>
        <v>7050000</v>
      </c>
      <c r="J60" s="336">
        <f t="shared" si="148"/>
        <v>9180000</v>
      </c>
      <c r="K60" s="281">
        <f t="shared" si="148"/>
        <v>10310000</v>
      </c>
      <c r="L60" s="336">
        <f t="shared" si="148"/>
        <v>8360000</v>
      </c>
      <c r="M60" s="281">
        <f t="shared" si="148"/>
        <v>7150000</v>
      </c>
      <c r="N60" s="336">
        <f t="shared" si="148"/>
        <v>4350000</v>
      </c>
      <c r="O60" s="281">
        <f t="shared" si="148"/>
        <v>4300000</v>
      </c>
      <c r="P60" s="336">
        <f t="shared" si="148"/>
        <v>4160000</v>
      </c>
      <c r="Q60" s="281">
        <f t="shared" si="148"/>
        <v>100000</v>
      </c>
      <c r="R60" s="336">
        <f t="shared" si="148"/>
        <v>0</v>
      </c>
      <c r="S60" s="281">
        <f t="shared" si="148"/>
        <v>0</v>
      </c>
      <c r="T60" s="336">
        <f t="shared" si="148"/>
        <v>0</v>
      </c>
      <c r="U60" s="281">
        <f t="shared" si="148"/>
        <v>0</v>
      </c>
      <c r="V60" s="336">
        <f t="shared" si="148"/>
        <v>0</v>
      </c>
      <c r="W60" s="281">
        <f t="shared" si="148"/>
        <v>0</v>
      </c>
      <c r="X60" s="336">
        <f t="shared" si="148"/>
        <v>0</v>
      </c>
      <c r="Y60" s="281">
        <f t="shared" si="148"/>
        <v>0</v>
      </c>
      <c r="Z60" s="336">
        <f t="shared" si="148"/>
        <v>0</v>
      </c>
      <c r="AA60" s="281">
        <f t="shared" si="148"/>
        <v>0</v>
      </c>
      <c r="AB60" s="336">
        <f t="shared" si="148"/>
        <v>0</v>
      </c>
      <c r="AC60" s="281">
        <f t="shared" si="148"/>
        <v>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33"/>
      <c r="C61" s="638"/>
      <c r="D61" s="37" t="s">
        <v>123</v>
      </c>
      <c r="E61" s="278"/>
      <c r="F61" s="337"/>
      <c r="G61" s="278"/>
      <c r="H61" s="337">
        <v>200000</v>
      </c>
      <c r="I61" s="278"/>
      <c r="J61" s="337">
        <v>200000</v>
      </c>
      <c r="K61" s="278">
        <v>230000</v>
      </c>
      <c r="L61" s="337">
        <v>1500000</v>
      </c>
      <c r="M61" s="278">
        <v>280000</v>
      </c>
      <c r="N61" s="337">
        <v>240000</v>
      </c>
      <c r="O61" s="278">
        <v>240000</v>
      </c>
      <c r="P61" s="337">
        <v>240000</v>
      </c>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33"/>
      <c r="C62" s="638"/>
      <c r="D62" s="103" t="s">
        <v>124</v>
      </c>
      <c r="E62" s="281">
        <f t="shared" ref="E62:BM62" si="151">E51+E60-E61</f>
        <v>48350000</v>
      </c>
      <c r="F62" s="336">
        <f t="shared" si="151"/>
        <v>44830000</v>
      </c>
      <c r="G62" s="281">
        <f t="shared" si="151"/>
        <v>50865000</v>
      </c>
      <c r="H62" s="336">
        <f t="shared" si="151"/>
        <v>49560000</v>
      </c>
      <c r="I62" s="281">
        <f t="shared" si="151"/>
        <v>43050000</v>
      </c>
      <c r="J62" s="336">
        <f t="shared" si="151"/>
        <v>47980000</v>
      </c>
      <c r="K62" s="281">
        <f t="shared" si="151"/>
        <v>51580000</v>
      </c>
      <c r="L62" s="336">
        <f t="shared" si="151"/>
        <v>47360000</v>
      </c>
      <c r="M62" s="281">
        <f t="shared" si="151"/>
        <v>37370000</v>
      </c>
      <c r="N62" s="336">
        <f t="shared" si="151"/>
        <v>33110000</v>
      </c>
      <c r="O62" s="281">
        <f t="shared" si="151"/>
        <v>33060000</v>
      </c>
      <c r="P62" s="336">
        <f t="shared" si="151"/>
        <v>32920000</v>
      </c>
      <c r="Q62" s="281">
        <f t="shared" si="151"/>
        <v>7100000</v>
      </c>
      <c r="R62" s="336">
        <f t="shared" si="151"/>
        <v>0</v>
      </c>
      <c r="S62" s="281">
        <f t="shared" si="151"/>
        <v>0</v>
      </c>
      <c r="T62" s="336">
        <f t="shared" si="151"/>
        <v>0</v>
      </c>
      <c r="U62" s="281">
        <f t="shared" si="151"/>
        <v>0</v>
      </c>
      <c r="V62" s="336">
        <f t="shared" si="151"/>
        <v>0</v>
      </c>
      <c r="W62" s="281">
        <f t="shared" si="151"/>
        <v>0</v>
      </c>
      <c r="X62" s="336">
        <f t="shared" si="151"/>
        <v>0</v>
      </c>
      <c r="Y62" s="281">
        <f t="shared" si="151"/>
        <v>0</v>
      </c>
      <c r="Z62" s="336">
        <f t="shared" si="151"/>
        <v>0</v>
      </c>
      <c r="AA62" s="281">
        <f t="shared" si="151"/>
        <v>0</v>
      </c>
      <c r="AB62" s="336">
        <f t="shared" si="151"/>
        <v>0</v>
      </c>
      <c r="AC62" s="281">
        <f t="shared" si="151"/>
        <v>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33"/>
      <c r="C63" s="638"/>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33"/>
      <c r="C64" s="638"/>
      <c r="D64" s="37" t="s">
        <v>13</v>
      </c>
      <c r="E64" s="104" t="s">
        <v>526</v>
      </c>
      <c r="F64" s="338" t="s">
        <v>526</v>
      </c>
      <c r="G64" s="104" t="s">
        <v>526</v>
      </c>
      <c r="H64" s="338" t="s">
        <v>526</v>
      </c>
      <c r="I64" s="104" t="s">
        <v>526</v>
      </c>
      <c r="J64" s="338" t="s">
        <v>527</v>
      </c>
      <c r="K64" s="104" t="s">
        <v>527</v>
      </c>
      <c r="L64" s="338" t="s">
        <v>528</v>
      </c>
      <c r="M64" s="104" t="s">
        <v>528</v>
      </c>
      <c r="N64" s="338" t="s">
        <v>528</v>
      </c>
      <c r="O64" s="104" t="s">
        <v>528</v>
      </c>
      <c r="P64" s="338" t="s">
        <v>528</v>
      </c>
      <c r="Q64" s="104"/>
      <c r="R64" s="338"/>
      <c r="S64" s="104"/>
      <c r="T64" s="338"/>
      <c r="U64" s="104"/>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33"/>
      <c r="C65" s="638"/>
      <c r="D65" s="37" t="s">
        <v>12</v>
      </c>
      <c r="E65" s="104" t="s">
        <v>529</v>
      </c>
      <c r="F65" s="338" t="s">
        <v>529</v>
      </c>
      <c r="G65" s="104" t="s">
        <v>529</v>
      </c>
      <c r="H65" s="338" t="s">
        <v>530</v>
      </c>
      <c r="I65" s="104" t="s">
        <v>531</v>
      </c>
      <c r="J65" s="338" t="s">
        <v>531</v>
      </c>
      <c r="K65" s="104" t="s">
        <v>532</v>
      </c>
      <c r="L65" s="338" t="s">
        <v>533</v>
      </c>
      <c r="M65" s="104" t="s">
        <v>533</v>
      </c>
      <c r="N65" s="338"/>
      <c r="O65" s="104"/>
      <c r="P65" s="338"/>
      <c r="Q65" s="104"/>
      <c r="R65" s="338"/>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33"/>
      <c r="C66" s="638"/>
      <c r="D66" s="37" t="s">
        <v>126</v>
      </c>
      <c r="E66" s="278">
        <v>1140000</v>
      </c>
      <c r="F66" s="337">
        <v>2500000</v>
      </c>
      <c r="G66" s="278">
        <v>4530000</v>
      </c>
      <c r="H66" s="337">
        <v>110000</v>
      </c>
      <c r="I66" s="278">
        <v>11000</v>
      </c>
      <c r="J66" s="337">
        <v>10000</v>
      </c>
      <c r="K66" s="278">
        <v>4350000</v>
      </c>
      <c r="L66" s="337">
        <v>120000</v>
      </c>
      <c r="M66" s="278">
        <v>160000</v>
      </c>
      <c r="N66" s="337">
        <v>250000</v>
      </c>
      <c r="O66" s="278">
        <v>250000</v>
      </c>
      <c r="P66" s="337">
        <v>250000</v>
      </c>
      <c r="Q66" s="278"/>
      <c r="R66" s="337"/>
      <c r="S66" s="278"/>
      <c r="T66" s="337"/>
      <c r="U66" s="278"/>
      <c r="V66" s="337"/>
      <c r="W66" s="278"/>
      <c r="X66" s="337"/>
      <c r="Y66" s="278"/>
      <c r="Z66" s="337"/>
      <c r="AA66" s="278"/>
      <c r="AB66" s="337"/>
      <c r="AC66" s="278"/>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33"/>
      <c r="C67" s="638"/>
      <c r="D67" s="37" t="s">
        <v>234</v>
      </c>
      <c r="E67" s="278">
        <v>51000000</v>
      </c>
      <c r="F67" s="337">
        <v>54000000</v>
      </c>
      <c r="G67" s="278">
        <v>58000000</v>
      </c>
      <c r="H67" s="337">
        <v>60000000</v>
      </c>
      <c r="I67" s="278">
        <v>45000000</v>
      </c>
      <c r="J67" s="337">
        <v>56000000</v>
      </c>
      <c r="K67" s="278">
        <v>36000000</v>
      </c>
      <c r="L67" s="337">
        <v>44000000</v>
      </c>
      <c r="M67" s="278">
        <v>45000000</v>
      </c>
      <c r="N67" s="337">
        <v>36000000</v>
      </c>
      <c r="O67" s="278">
        <v>35000000</v>
      </c>
      <c r="P67" s="337">
        <v>30000000</v>
      </c>
      <c r="Q67" s="278"/>
      <c r="R67" s="337"/>
      <c r="S67" s="278"/>
      <c r="T67" s="337"/>
      <c r="U67" s="278"/>
      <c r="V67" s="337"/>
      <c r="W67" s="278"/>
      <c r="X67" s="337"/>
      <c r="Y67" s="278"/>
      <c r="Z67" s="337"/>
      <c r="AA67" s="278"/>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33"/>
      <c r="C68" s="638"/>
      <c r="D68" s="37" t="s">
        <v>235</v>
      </c>
      <c r="E68" s="278">
        <v>16</v>
      </c>
      <c r="F68" s="337">
        <v>16</v>
      </c>
      <c r="G68" s="278">
        <v>20</v>
      </c>
      <c r="H68" s="337">
        <v>22</v>
      </c>
      <c r="I68" s="278">
        <v>21</v>
      </c>
      <c r="J68" s="337">
        <v>24</v>
      </c>
      <c r="K68" s="278">
        <v>22</v>
      </c>
      <c r="L68" s="337">
        <v>12</v>
      </c>
      <c r="M68" s="278">
        <v>14</v>
      </c>
      <c r="N68" s="337">
        <v>11</v>
      </c>
      <c r="O68" s="278">
        <v>9</v>
      </c>
      <c r="P68" s="337">
        <v>10</v>
      </c>
      <c r="Q68" s="278"/>
      <c r="R68" s="337"/>
      <c r="S68" s="278"/>
      <c r="T68" s="337"/>
      <c r="U68" s="278"/>
      <c r="V68" s="337"/>
      <c r="W68" s="278"/>
      <c r="X68" s="337"/>
      <c r="Y68" s="278"/>
      <c r="Z68" s="337"/>
      <c r="AA68" s="278"/>
      <c r="AB68" s="337"/>
      <c r="AC68" s="278"/>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33"/>
      <c r="C69" s="638"/>
      <c r="D69" s="37" t="s">
        <v>127</v>
      </c>
      <c r="E69" s="278">
        <v>30000000</v>
      </c>
      <c r="F69" s="337">
        <v>3000000</v>
      </c>
      <c r="G69" s="278">
        <v>2000000</v>
      </c>
      <c r="H69" s="337">
        <v>25000000</v>
      </c>
      <c r="I69" s="278">
        <v>2000000</v>
      </c>
      <c r="J69" s="337">
        <v>3000000</v>
      </c>
      <c r="K69" s="278">
        <v>3000000</v>
      </c>
      <c r="L69" s="337">
        <v>300000</v>
      </c>
      <c r="M69" s="278">
        <v>200000</v>
      </c>
      <c r="N69" s="337">
        <v>200000</v>
      </c>
      <c r="O69" s="278">
        <v>200000</v>
      </c>
      <c r="P69" s="337">
        <v>200000</v>
      </c>
      <c r="Q69" s="278"/>
      <c r="R69" s="337"/>
      <c r="S69" s="278"/>
      <c r="T69" s="337"/>
      <c r="U69" s="278"/>
      <c r="V69" s="337"/>
      <c r="W69" s="278"/>
      <c r="X69" s="337"/>
      <c r="Y69" s="278"/>
      <c r="Z69" s="337"/>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33"/>
      <c r="C70" s="638"/>
      <c r="D70" s="37" t="s">
        <v>128</v>
      </c>
      <c r="E70" s="278">
        <v>8000000</v>
      </c>
      <c r="F70" s="337">
        <v>9000000</v>
      </c>
      <c r="G70" s="278">
        <v>6000000</v>
      </c>
      <c r="H70" s="337">
        <v>10000000</v>
      </c>
      <c r="I70" s="278">
        <v>11000000</v>
      </c>
      <c r="J70" s="337">
        <v>10000000</v>
      </c>
      <c r="K70" s="278">
        <v>10000000</v>
      </c>
      <c r="L70" s="337">
        <v>6000000</v>
      </c>
      <c r="M70" s="278">
        <v>6000000</v>
      </c>
      <c r="N70" s="337">
        <v>5000000</v>
      </c>
      <c r="O70" s="278">
        <v>5000000</v>
      </c>
      <c r="P70" s="337">
        <v>5000000</v>
      </c>
      <c r="Q70" s="278"/>
      <c r="R70" s="337"/>
      <c r="S70" s="278"/>
      <c r="T70" s="337"/>
      <c r="U70" s="278"/>
      <c r="V70" s="337"/>
      <c r="W70" s="278"/>
      <c r="X70" s="337"/>
      <c r="Y70" s="278"/>
      <c r="Z70" s="337"/>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33"/>
      <c r="C71" s="638"/>
      <c r="D71" s="37" t="s">
        <v>129</v>
      </c>
      <c r="E71" s="278">
        <f t="shared" ref="E71:AJ71" si="154">E67/E68</f>
        <v>3187500</v>
      </c>
      <c r="F71" s="278">
        <f t="shared" si="154"/>
        <v>3375000</v>
      </c>
      <c r="G71" s="278">
        <f t="shared" si="154"/>
        <v>2900000</v>
      </c>
      <c r="H71" s="278">
        <f t="shared" si="154"/>
        <v>2727272.7272727271</v>
      </c>
      <c r="I71" s="278">
        <f t="shared" si="154"/>
        <v>2142857.1428571427</v>
      </c>
      <c r="J71" s="278">
        <f t="shared" si="154"/>
        <v>2333333.3333333335</v>
      </c>
      <c r="K71" s="278">
        <f t="shared" si="154"/>
        <v>1636363.6363636365</v>
      </c>
      <c r="L71" s="278">
        <f t="shared" si="154"/>
        <v>3666666.6666666665</v>
      </c>
      <c r="M71" s="278">
        <f t="shared" si="154"/>
        <v>3214285.7142857141</v>
      </c>
      <c r="N71" s="278">
        <f t="shared" si="154"/>
        <v>3272727.2727272729</v>
      </c>
      <c r="O71" s="278">
        <f t="shared" si="154"/>
        <v>3888888.888888889</v>
      </c>
      <c r="P71" s="339">
        <f t="shared" si="154"/>
        <v>3000000</v>
      </c>
      <c r="Q71" s="105" t="e">
        <f t="shared" si="154"/>
        <v>#DIV/0!</v>
      </c>
      <c r="R71" s="339" t="e">
        <f t="shared" si="154"/>
        <v>#DIV/0!</v>
      </c>
      <c r="S71" s="105" t="e">
        <f t="shared" si="154"/>
        <v>#DIV/0!</v>
      </c>
      <c r="T71" s="339" t="e">
        <f t="shared" si="154"/>
        <v>#DIV/0!</v>
      </c>
      <c r="U71" s="105" t="e">
        <f t="shared" si="154"/>
        <v>#DIV/0!</v>
      </c>
      <c r="V71" s="339" t="e">
        <f t="shared" si="154"/>
        <v>#DIV/0!</v>
      </c>
      <c r="W71" s="105" t="e">
        <f t="shared" si="154"/>
        <v>#DIV/0!</v>
      </c>
      <c r="X71" s="339" t="e">
        <f t="shared" si="154"/>
        <v>#DIV/0!</v>
      </c>
      <c r="Y71" s="105" t="e">
        <f t="shared" si="154"/>
        <v>#DIV/0!</v>
      </c>
      <c r="Z71" s="339" t="e">
        <f t="shared" si="154"/>
        <v>#DIV/0!</v>
      </c>
      <c r="AA71" s="105" t="e">
        <f t="shared" si="154"/>
        <v>#DIV/0!</v>
      </c>
      <c r="AB71" s="339" t="e">
        <f t="shared" si="154"/>
        <v>#DIV/0!</v>
      </c>
      <c r="AC71" s="105" t="e">
        <f t="shared" si="154"/>
        <v>#DIV/0!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33"/>
      <c r="C72" s="638"/>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33"/>
      <c r="C73" s="638"/>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33"/>
      <c r="C74" s="638"/>
      <c r="D74" s="37" t="s">
        <v>132</v>
      </c>
      <c r="E74" s="278">
        <v>100</v>
      </c>
      <c r="F74" s="278">
        <v>100</v>
      </c>
      <c r="G74" s="278">
        <v>100</v>
      </c>
      <c r="H74" s="278">
        <v>100</v>
      </c>
      <c r="I74" s="278">
        <v>100</v>
      </c>
      <c r="J74" s="278">
        <v>100</v>
      </c>
      <c r="K74" s="278">
        <v>100</v>
      </c>
      <c r="L74" s="278">
        <v>100</v>
      </c>
      <c r="M74" s="278">
        <v>100</v>
      </c>
      <c r="N74" s="278">
        <v>100</v>
      </c>
      <c r="O74" s="278">
        <v>100</v>
      </c>
      <c r="P74" s="278">
        <v>100</v>
      </c>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33"/>
      <c r="C75" s="638"/>
      <c r="D75" s="37" t="s">
        <v>133</v>
      </c>
      <c r="E75" s="278">
        <v>20</v>
      </c>
      <c r="F75" s="278">
        <v>20</v>
      </c>
      <c r="G75" s="278">
        <v>20</v>
      </c>
      <c r="H75" s="278">
        <v>20</v>
      </c>
      <c r="I75" s="278">
        <v>20</v>
      </c>
      <c r="J75" s="278">
        <v>20</v>
      </c>
      <c r="K75" s="278">
        <v>20</v>
      </c>
      <c r="L75" s="278">
        <v>20</v>
      </c>
      <c r="M75" s="278">
        <v>20</v>
      </c>
      <c r="N75" s="278">
        <v>20</v>
      </c>
      <c r="O75" s="278">
        <v>20</v>
      </c>
      <c r="P75" s="278">
        <v>20</v>
      </c>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33"/>
      <c r="C76" s="638"/>
      <c r="D76" s="37" t="s">
        <v>134</v>
      </c>
      <c r="E76" s="278">
        <v>5600000</v>
      </c>
      <c r="F76" s="337">
        <v>5500000</v>
      </c>
      <c r="G76" s="278">
        <v>7065000</v>
      </c>
      <c r="H76" s="337">
        <v>5960000</v>
      </c>
      <c r="I76" s="278">
        <v>5230000</v>
      </c>
      <c r="J76" s="337">
        <v>5840000</v>
      </c>
      <c r="K76" s="278">
        <v>7010000</v>
      </c>
      <c r="L76" s="337">
        <v>5020000</v>
      </c>
      <c r="M76" s="278">
        <v>3850000</v>
      </c>
      <c r="N76" s="337">
        <v>2550000</v>
      </c>
      <c r="O76" s="278">
        <v>2500000</v>
      </c>
      <c r="P76" s="337">
        <v>2360000</v>
      </c>
      <c r="Q76" s="278">
        <v>100000</v>
      </c>
      <c r="R76" s="337"/>
      <c r="S76" s="278"/>
      <c r="T76" s="337"/>
      <c r="U76" s="278"/>
      <c r="V76" s="337"/>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5"/>
      <c r="C77" s="639"/>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31" t="s">
        <v>8</v>
      </c>
      <c r="C78" s="637"/>
      <c r="D78" s="97" t="s">
        <v>69</v>
      </c>
      <c r="E78" s="25">
        <v>34069</v>
      </c>
      <c r="F78" s="327">
        <v>34069</v>
      </c>
      <c r="G78" s="25">
        <v>34069</v>
      </c>
      <c r="H78" s="327">
        <v>37721</v>
      </c>
      <c r="I78" s="25" t="s">
        <v>534</v>
      </c>
      <c r="J78" s="327" t="s">
        <v>535</v>
      </c>
      <c r="K78" s="25" t="s">
        <v>535</v>
      </c>
      <c r="L78" s="327" t="s">
        <v>536</v>
      </c>
      <c r="M78" s="25" t="s">
        <v>537</v>
      </c>
      <c r="N78" s="327" t="s">
        <v>538</v>
      </c>
      <c r="O78" s="25" t="s">
        <v>538</v>
      </c>
      <c r="P78" s="327" t="s">
        <v>538</v>
      </c>
      <c r="Q78" s="25"/>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33"/>
      <c r="C79" s="638"/>
      <c r="D79" s="33" t="s">
        <v>68</v>
      </c>
      <c r="E79" s="34">
        <v>85</v>
      </c>
      <c r="F79" s="36">
        <v>81</v>
      </c>
      <c r="G79" s="34">
        <v>86</v>
      </c>
      <c r="H79" s="36">
        <v>86</v>
      </c>
      <c r="I79" s="34">
        <v>81</v>
      </c>
      <c r="J79" s="36">
        <v>88</v>
      </c>
      <c r="K79" s="34">
        <v>86</v>
      </c>
      <c r="L79" s="36">
        <v>86</v>
      </c>
      <c r="M79" s="34">
        <v>83</v>
      </c>
      <c r="N79" s="36">
        <v>78</v>
      </c>
      <c r="O79" s="34">
        <v>82</v>
      </c>
      <c r="P79" s="36">
        <v>80</v>
      </c>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1" t="s">
        <v>24</v>
      </c>
      <c r="C80" s="637"/>
      <c r="D80" s="316" t="s">
        <v>58</v>
      </c>
      <c r="E80" s="317" t="s">
        <v>539</v>
      </c>
      <c r="F80" s="317" t="s">
        <v>539</v>
      </c>
      <c r="G80" s="317" t="s">
        <v>539</v>
      </c>
      <c r="H80" s="317" t="s">
        <v>539</v>
      </c>
      <c r="I80" s="317" t="s">
        <v>539</v>
      </c>
      <c r="J80" s="317" t="s">
        <v>539</v>
      </c>
      <c r="K80" s="317" t="s">
        <v>539</v>
      </c>
      <c r="L80" s="317" t="s">
        <v>539</v>
      </c>
      <c r="M80" s="317" t="s">
        <v>539</v>
      </c>
      <c r="N80" s="317" t="s">
        <v>539</v>
      </c>
      <c r="O80" s="317" t="s">
        <v>539</v>
      </c>
      <c r="P80" s="317" t="s">
        <v>539</v>
      </c>
      <c r="Q80" s="317" t="s">
        <v>539</v>
      </c>
      <c r="R80" s="341"/>
      <c r="S80" s="317"/>
      <c r="T80" s="341"/>
      <c r="U80" s="317"/>
      <c r="V80" s="341"/>
      <c r="W80" s="317"/>
      <c r="X80" s="341"/>
      <c r="Y80" s="317"/>
      <c r="Z80" s="341"/>
      <c r="AA80" s="317"/>
      <c r="AB80" s="341"/>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33"/>
      <c r="C81" s="638"/>
      <c r="D81" s="318" t="s">
        <v>136</v>
      </c>
      <c r="E81" s="319">
        <f>COUNT(E86,E99,E112,E126)</f>
        <v>1</v>
      </c>
      <c r="F81" s="342">
        <f t="shared" ref="F81:BL81" si="158">COUNT(F86,F99,F112,F126)</f>
        <v>1</v>
      </c>
      <c r="G81" s="319">
        <f t="shared" si="158"/>
        <v>1</v>
      </c>
      <c r="H81" s="342">
        <f t="shared" si="158"/>
        <v>1</v>
      </c>
      <c r="I81" s="319">
        <f t="shared" si="158"/>
        <v>1</v>
      </c>
      <c r="J81" s="342">
        <f t="shared" si="158"/>
        <v>1</v>
      </c>
      <c r="K81" s="319">
        <f t="shared" si="158"/>
        <v>1</v>
      </c>
      <c r="L81" s="342">
        <f t="shared" si="158"/>
        <v>1</v>
      </c>
      <c r="M81" s="319">
        <f t="shared" si="158"/>
        <v>1</v>
      </c>
      <c r="N81" s="342">
        <f t="shared" si="158"/>
        <v>1</v>
      </c>
      <c r="O81" s="319">
        <f t="shared" si="158"/>
        <v>1</v>
      </c>
      <c r="P81" s="342">
        <f t="shared" si="158"/>
        <v>1</v>
      </c>
      <c r="Q81" s="319">
        <f t="shared" si="158"/>
        <v>0</v>
      </c>
      <c r="R81" s="342">
        <f t="shared" si="158"/>
        <v>0</v>
      </c>
      <c r="S81" s="319">
        <f t="shared" si="158"/>
        <v>0</v>
      </c>
      <c r="T81" s="342">
        <f t="shared" si="158"/>
        <v>0</v>
      </c>
      <c r="U81" s="319">
        <f t="shared" si="158"/>
        <v>0</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12</v>
      </c>
      <c r="BN81" s="342">
        <f t="shared" ref="BN81:BN82" si="160">SUM(F81:BM81)</f>
        <v>23</v>
      </c>
      <c r="BO81" s="319">
        <f t="shared" ref="BO81:BO82" si="161">SUM(G81:BN81)</f>
        <v>45</v>
      </c>
      <c r="BP81" s="342">
        <f t="shared" ref="BP81:BP82" si="162">SUM(H81:BO81)</f>
        <v>89</v>
      </c>
      <c r="BQ81" s="319">
        <f t="shared" ref="BQ81:BQ82" si="163">SUM(I81:BP81)</f>
        <v>177</v>
      </c>
      <c r="BR81" s="342">
        <f t="shared" ref="BR81:BR82" si="164">SUM(J81:BQ81)</f>
        <v>353</v>
      </c>
      <c r="BS81" s="319">
        <f t="shared" ref="BS81:BS82" si="165">SUM(K81:BR81)</f>
        <v>705</v>
      </c>
      <c r="BT81" s="342">
        <f t="shared" ref="BT81:BT82" si="166">SUM(L81:BS81)</f>
        <v>1409</v>
      </c>
      <c r="BU81" s="319">
        <f t="shared" ref="BU81:BU82" si="167">SUM(M81:BT81)</f>
        <v>2817</v>
      </c>
      <c r="BV81" s="342">
        <f t="shared" ref="BV81:BV82" si="168">SUM(N81:BU81)</f>
        <v>5633</v>
      </c>
      <c r="BW81" s="319">
        <f t="shared" ref="BW81:BW82" si="169">SUM(O81:BV81)</f>
        <v>11265</v>
      </c>
      <c r="BX81" s="342">
        <f t="shared" ref="BX81:BX82" si="170">SUM(P81:BW81)</f>
        <v>22529</v>
      </c>
      <c r="BY81" s="319">
        <f t="shared" ref="BY81:BY82" si="171">SUM(Q81:BX81)</f>
        <v>45057</v>
      </c>
      <c r="BZ81" s="342">
        <f t="shared" ref="BZ81:BZ82" si="172">SUM(R81:BY81)</f>
        <v>90114</v>
      </c>
      <c r="CA81" s="319">
        <f t="shared" ref="CA81:CA82" si="173">SUM(S81:BZ81)</f>
        <v>180228</v>
      </c>
      <c r="CB81" s="342">
        <f t="shared" ref="CB81:CB82" si="174">SUM(T81:CA81)</f>
        <v>360456</v>
      </c>
      <c r="CC81" s="319">
        <f t="shared" ref="CC81:CC82" si="175">SUM(U81:CB81)</f>
        <v>720912</v>
      </c>
      <c r="CD81" s="342">
        <f t="shared" ref="CD81:CD82" si="176">SUM(V81:CC81)</f>
        <v>1441824</v>
      </c>
      <c r="CE81" s="319">
        <f t="shared" ref="CE81:CE82" si="177">SUM(W81:CD81)</f>
        <v>2883648</v>
      </c>
      <c r="CF81" s="342">
        <f t="shared" ref="CF81:CF82" si="178">SUM(X81:CE81)</f>
        <v>5767296</v>
      </c>
      <c r="CG81" s="319">
        <f t="shared" ref="CG81:CG82" si="179">SUM(Y81:CF81)</f>
        <v>11534592</v>
      </c>
      <c r="CH81" s="342">
        <f t="shared" ref="CH81:CH82" si="180">SUM(Z81:CG81)</f>
        <v>23069184</v>
      </c>
      <c r="CI81" s="319">
        <f t="shared" ref="CI81:CI82" si="181">SUM(AA81:CH81)</f>
        <v>46138368</v>
      </c>
      <c r="CJ81" s="342">
        <f t="shared" ref="CJ81:CJ82" si="182">SUM(AB81:CI81)</f>
        <v>92276736</v>
      </c>
      <c r="CK81" s="319">
        <f t="shared" ref="CK81:CK82" si="183">SUM(AC81:CJ81)</f>
        <v>184553472</v>
      </c>
      <c r="CL81" s="342">
        <f t="shared" ref="CL81:CL82" si="184">SUM(AD81:CK81)</f>
        <v>369106944</v>
      </c>
      <c r="CM81" s="319">
        <f t="shared" ref="CM81:CM82" si="185">SUM(AE81:CL81)</f>
        <v>738213888</v>
      </c>
      <c r="CN81" s="342">
        <f t="shared" ref="CN81:CN82" si="186">SUM(AF81:CM81)</f>
        <v>1476427776</v>
      </c>
      <c r="CO81" s="319">
        <f t="shared" ref="CO81:CO82" si="187">SUM(AG81:CN81)</f>
        <v>2952855552</v>
      </c>
      <c r="CP81" s="342">
        <f t="shared" ref="CP81:CP82" si="188">SUM(AH81:CO81)</f>
        <v>5905711104</v>
      </c>
      <c r="CQ81" s="319">
        <f t="shared" ref="CQ81:CQ82" si="189">SUM(AI81:CP81)</f>
        <v>11811422208</v>
      </c>
      <c r="CR81" s="342">
        <f t="shared" ref="CR81:CR82" si="190">SUM(AJ81:CQ81)</f>
        <v>23622844416</v>
      </c>
      <c r="CS81" s="319">
        <f t="shared" ref="CS81:CS82" si="191">SUM(AK81:CR81)</f>
        <v>47245688832</v>
      </c>
      <c r="CT81" s="342">
        <f t="shared" ref="CT81:CT82" si="192">SUM(AL81:CS81)</f>
        <v>94491377664</v>
      </c>
      <c r="CU81" s="319">
        <f t="shared" ref="CU81:CU82" si="193">SUM(AM81:CT81)</f>
        <v>188982755328</v>
      </c>
      <c r="CV81" s="342">
        <f t="shared" ref="CV81:CV82" si="194">SUM(AN81:CU81)</f>
        <v>377965510656</v>
      </c>
      <c r="CW81" s="319">
        <f t="shared" ref="CW81:CW82" si="195">SUM(AO81:CV81)</f>
        <v>755931021312</v>
      </c>
      <c r="CX81" s="342">
        <f t="shared" ref="CX81:CX82" si="196">SUM(AP81:CW81)</f>
        <v>1511862042624</v>
      </c>
      <c r="CY81" s="319">
        <f t="shared" ref="CY81:CY82" si="197">SUM(AQ81:CX81)</f>
        <v>3023724085248</v>
      </c>
      <c r="CZ81" s="342">
        <f t="shared" ref="CZ81:CZ82" si="198">SUM(AR81:CY81)</f>
        <v>6047448170496</v>
      </c>
      <c r="DA81" s="319">
        <f t="shared" ref="DA81:DA82" si="199">SUM(AS81:CZ81)</f>
        <v>12094896340992</v>
      </c>
      <c r="DB81" s="342">
        <f t="shared" ref="DB81:DB82" si="200">SUM(AT81:DA81)</f>
        <v>24189792681984</v>
      </c>
      <c r="DC81" s="319">
        <f t="shared" ref="DC81:DC82" si="201">SUM(AU81:DB81)</f>
        <v>48379585363968</v>
      </c>
      <c r="DD81" s="342">
        <f t="shared" ref="DD81:DD82" si="202">SUM(AV81:DC81)</f>
        <v>96759170727936</v>
      </c>
      <c r="DE81" s="319">
        <f t="shared" ref="DE81:DE82" si="203">SUM(AW81:DD81)</f>
        <v>193518341455872</v>
      </c>
      <c r="DF81" s="342">
        <f t="shared" ref="DF81:DF82" si="204">SUM(AX81:DE81)</f>
        <v>387036682911744</v>
      </c>
      <c r="DG81" s="319">
        <f t="shared" ref="DG81:DG82" si="205">SUM(AY81:DF81)</f>
        <v>774073365823488</v>
      </c>
      <c r="DH81" s="342">
        <f t="shared" ref="DH81:DH82" si="206">SUM(AZ81:DG81)</f>
        <v>1548146731646976</v>
      </c>
      <c r="DI81" s="319">
        <f t="shared" ref="DI81:DI82" si="207">SUM(BA81:DH81)</f>
        <v>3096293463293952</v>
      </c>
      <c r="DJ81" s="342">
        <f t="shared" ref="DJ81:DJ82" si="208">SUM(BB81:DI81)</f>
        <v>6192586926587904</v>
      </c>
      <c r="DK81" s="319">
        <f t="shared" ref="DK81:DK82" si="209">SUM(BC81:DJ81)</f>
        <v>1.2385173853175808E+16</v>
      </c>
      <c r="DL81" s="342">
        <f t="shared" ref="DL81:DL82" si="210">SUM(BD81:DK81)</f>
        <v>2.4770347706351616E+16</v>
      </c>
      <c r="DM81" s="319">
        <f t="shared" ref="DM81:DM82" si="211">SUM(BE81:DL81)</f>
        <v>4.9540695412703232E+16</v>
      </c>
      <c r="DN81" s="342">
        <f t="shared" ref="DN81:DN82" si="212">SUM(BF81:DM81)</f>
        <v>9.9081390825406464E+16</v>
      </c>
      <c r="DO81" s="319">
        <f t="shared" ref="DO81:DO82" si="213">SUM(BG81:DN81)</f>
        <v>1.9816278165081293E+17</v>
      </c>
      <c r="DP81" s="342">
        <f t="shared" ref="DP81:DP82" si="214">SUM(BH81:DO81)</f>
        <v>3.9632556330162586E+17</v>
      </c>
      <c r="DQ81" s="319">
        <f t="shared" ref="DQ81:DQ82" si="215">SUM(BI81:DP81)</f>
        <v>7.9265112660325171E+17</v>
      </c>
      <c r="DR81" s="342">
        <f t="shared" ref="DR81:DR82" si="216">SUM(BJ81:DQ81)</f>
        <v>1.5853022532065034E+18</v>
      </c>
      <c r="DS81" s="319">
        <f t="shared" ref="DS81:DS82" si="217">SUM(BK81:DR81)</f>
        <v>3.1706045064130068E+18</v>
      </c>
      <c r="DT81" s="342">
        <f t="shared" ref="DT81:DT82" si="218">SUM(BL81:DS81)</f>
        <v>6.3412090128260137E+18</v>
      </c>
      <c r="DU81" s="319">
        <f t="shared" ref="DU81:DU82" si="219">SUM(BM81:DT81)</f>
        <v>1.2682418025652027E+19</v>
      </c>
      <c r="DV81" s="342">
        <f t="shared" ref="DV81:DV82" si="220">SUM(BN81:DU81)</f>
        <v>2.5364836051304055E+19</v>
      </c>
      <c r="DW81" s="319">
        <f t="shared" ref="DW81:DW82" si="221">SUM(BO81:DV81)</f>
        <v>5.072967210260811E+19</v>
      </c>
      <c r="DX81" s="342">
        <f t="shared" ref="DX81:DX82" si="222">SUM(BP81:DW81)</f>
        <v>1.0145934420521622E+20</v>
      </c>
      <c r="DY81" s="319">
        <f t="shared" ref="DY81:DY82" si="223">SUM(BQ81:DX81)</f>
        <v>2.0291868841043244E+20</v>
      </c>
      <c r="DZ81" s="342">
        <f t="shared" ref="DZ81:DZ82" si="224">SUM(BR81:DY81)</f>
        <v>4.0583737682086488E+20</v>
      </c>
      <c r="EA81" s="319">
        <f t="shared" ref="EA81:EA82" si="225">SUM(BS81:DZ81)</f>
        <v>8.1167475364172975E+20</v>
      </c>
      <c r="EB81" s="342">
        <f t="shared" ref="EB81:EB82" si="226">SUM(BT81:EA81)</f>
        <v>1.6233495072834595E+21</v>
      </c>
      <c r="EC81" s="319">
        <f t="shared" ref="EC81:EC82" si="227">SUM(BU81:EB81)</f>
        <v>3.246699014566919E+21</v>
      </c>
      <c r="ED81" s="392">
        <f t="shared" ref="ED81:ED82" si="228">SUM(BV81:EC81)</f>
        <v>6.493398029133838E+21</v>
      </c>
      <c r="EE81" s="8"/>
    </row>
    <row r="82" spans="2:135" ht="18" customHeight="1" thickBot="1" x14ac:dyDescent="0.3">
      <c r="B82" s="633"/>
      <c r="C82" s="638"/>
      <c r="D82" s="320" t="s">
        <v>137</v>
      </c>
      <c r="E82" s="321">
        <f>E86+E99+E112+E126</f>
        <v>180000000</v>
      </c>
      <c r="F82" s="343">
        <f t="shared" ref="F82:BL82" si="229">F86+F99+F112+F126</f>
        <v>150000000</v>
      </c>
      <c r="G82" s="321">
        <f t="shared" si="229"/>
        <v>160000000</v>
      </c>
      <c r="H82" s="343">
        <f t="shared" si="229"/>
        <v>180000000</v>
      </c>
      <c r="I82" s="321">
        <f t="shared" si="229"/>
        <v>200000000</v>
      </c>
      <c r="J82" s="343">
        <f t="shared" si="229"/>
        <v>200000000</v>
      </c>
      <c r="K82" s="321">
        <f t="shared" si="229"/>
        <v>185000000</v>
      </c>
      <c r="L82" s="343">
        <f t="shared" si="229"/>
        <v>220000000</v>
      </c>
      <c r="M82" s="321">
        <f t="shared" si="229"/>
        <v>220000000</v>
      </c>
      <c r="N82" s="343">
        <f t="shared" si="229"/>
        <v>180000000</v>
      </c>
      <c r="O82" s="321">
        <f t="shared" si="229"/>
        <v>200000000</v>
      </c>
      <c r="P82" s="343">
        <f t="shared" si="229"/>
        <v>200000000</v>
      </c>
      <c r="Q82" s="321">
        <f t="shared" si="229"/>
        <v>0</v>
      </c>
      <c r="R82" s="343">
        <f t="shared" si="229"/>
        <v>0</v>
      </c>
      <c r="S82" s="321">
        <f t="shared" si="229"/>
        <v>0</v>
      </c>
      <c r="T82" s="343">
        <f t="shared" si="229"/>
        <v>0</v>
      </c>
      <c r="U82" s="321">
        <f t="shared" si="229"/>
        <v>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2275000000</v>
      </c>
      <c r="BN82" s="343">
        <f t="shared" si="160"/>
        <v>4370000000</v>
      </c>
      <c r="BO82" s="321">
        <f t="shared" si="161"/>
        <v>8590000000</v>
      </c>
      <c r="BP82" s="343">
        <f t="shared" si="162"/>
        <v>17020000000</v>
      </c>
      <c r="BQ82" s="321">
        <f t="shared" si="163"/>
        <v>33860000000</v>
      </c>
      <c r="BR82" s="343">
        <f t="shared" si="164"/>
        <v>67520000000</v>
      </c>
      <c r="BS82" s="321">
        <f t="shared" si="165"/>
        <v>134840000000</v>
      </c>
      <c r="BT82" s="343">
        <f t="shared" si="166"/>
        <v>269495000000</v>
      </c>
      <c r="BU82" s="321">
        <f t="shared" si="167"/>
        <v>538770000000</v>
      </c>
      <c r="BV82" s="343">
        <f t="shared" si="168"/>
        <v>1077320000000</v>
      </c>
      <c r="BW82" s="321">
        <f t="shared" si="169"/>
        <v>2154460000000</v>
      </c>
      <c r="BX82" s="343">
        <f t="shared" si="170"/>
        <v>4308720000000</v>
      </c>
      <c r="BY82" s="321">
        <f t="shared" si="171"/>
        <v>8617240000000</v>
      </c>
      <c r="BZ82" s="343">
        <f t="shared" si="172"/>
        <v>17234480000000</v>
      </c>
      <c r="CA82" s="321">
        <f t="shared" si="173"/>
        <v>34468960000000</v>
      </c>
      <c r="CB82" s="343">
        <f t="shared" si="174"/>
        <v>68937920000000</v>
      </c>
      <c r="CC82" s="321">
        <f t="shared" si="175"/>
        <v>137875840000000</v>
      </c>
      <c r="CD82" s="343">
        <f t="shared" si="176"/>
        <v>275751680000000</v>
      </c>
      <c r="CE82" s="321">
        <f t="shared" si="177"/>
        <v>551503360000000</v>
      </c>
      <c r="CF82" s="343">
        <f t="shared" si="178"/>
        <v>1103006720000000</v>
      </c>
      <c r="CG82" s="321">
        <f t="shared" si="179"/>
        <v>2206013440000000</v>
      </c>
      <c r="CH82" s="343">
        <f t="shared" si="180"/>
        <v>4412026880000000</v>
      </c>
      <c r="CI82" s="321">
        <f t="shared" si="181"/>
        <v>8824053760000000</v>
      </c>
      <c r="CJ82" s="343">
        <f t="shared" si="182"/>
        <v>1.764810752E+16</v>
      </c>
      <c r="CK82" s="321">
        <f t="shared" si="183"/>
        <v>3.529621504E+16</v>
      </c>
      <c r="CL82" s="343">
        <f t="shared" si="184"/>
        <v>7.059243008E+16</v>
      </c>
      <c r="CM82" s="321">
        <f t="shared" si="185"/>
        <v>1.4118486016E+17</v>
      </c>
      <c r="CN82" s="343">
        <f t="shared" si="186"/>
        <v>2.8236972032E+17</v>
      </c>
      <c r="CO82" s="321">
        <f t="shared" si="187"/>
        <v>5.6473944064E+17</v>
      </c>
      <c r="CP82" s="343">
        <f t="shared" si="188"/>
        <v>1.12947888128E+18</v>
      </c>
      <c r="CQ82" s="321">
        <f t="shared" si="189"/>
        <v>2.25895776256E+18</v>
      </c>
      <c r="CR82" s="343">
        <f t="shared" si="190"/>
        <v>4.51791552512E+18</v>
      </c>
      <c r="CS82" s="321">
        <f t="shared" si="191"/>
        <v>9.03583105024E+18</v>
      </c>
      <c r="CT82" s="343">
        <f t="shared" si="192"/>
        <v>1.807166210048E+19</v>
      </c>
      <c r="CU82" s="321">
        <f t="shared" si="193"/>
        <v>3.614332420096E+19</v>
      </c>
      <c r="CV82" s="343">
        <f t="shared" si="194"/>
        <v>7.228664840192E+19</v>
      </c>
      <c r="CW82" s="321">
        <f t="shared" si="195"/>
        <v>1.4457329680384E+20</v>
      </c>
      <c r="CX82" s="343">
        <f t="shared" si="196"/>
        <v>2.8914659360768E+20</v>
      </c>
      <c r="CY82" s="321">
        <f t="shared" si="197"/>
        <v>5.7829318721536E+20</v>
      </c>
      <c r="CZ82" s="343">
        <f t="shared" si="198"/>
        <v>1.15658637443072E+21</v>
      </c>
      <c r="DA82" s="321">
        <f t="shared" si="199"/>
        <v>2.31317274886144E+21</v>
      </c>
      <c r="DB82" s="343">
        <f t="shared" si="200"/>
        <v>4.62634549772288E+21</v>
      </c>
      <c r="DC82" s="321">
        <f t="shared" si="201"/>
        <v>9.25269099544576E+21</v>
      </c>
      <c r="DD82" s="343">
        <f t="shared" si="202"/>
        <v>1.850538199089152E+22</v>
      </c>
      <c r="DE82" s="321">
        <f t="shared" si="203"/>
        <v>3.701076398178304E+22</v>
      </c>
      <c r="DF82" s="343">
        <f t="shared" si="204"/>
        <v>7.402152796356608E+22</v>
      </c>
      <c r="DG82" s="321">
        <f t="shared" si="205"/>
        <v>1.4804305592713216E+23</v>
      </c>
      <c r="DH82" s="343">
        <f t="shared" si="206"/>
        <v>2.9608611185426432E+23</v>
      </c>
      <c r="DI82" s="321">
        <f t="shared" si="207"/>
        <v>5.9217222370852864E+23</v>
      </c>
      <c r="DJ82" s="343">
        <f t="shared" si="208"/>
        <v>1.1843444474170573E+24</v>
      </c>
      <c r="DK82" s="321">
        <f t="shared" si="209"/>
        <v>2.3686888948341146E+24</v>
      </c>
      <c r="DL82" s="343">
        <f t="shared" si="210"/>
        <v>4.7373777896682291E+24</v>
      </c>
      <c r="DM82" s="321">
        <f t="shared" si="211"/>
        <v>9.4747555793364582E+24</v>
      </c>
      <c r="DN82" s="343">
        <f t="shared" si="212"/>
        <v>1.8949511158672916E+25</v>
      </c>
      <c r="DO82" s="321">
        <f t="shared" si="213"/>
        <v>3.7899022317345833E+25</v>
      </c>
      <c r="DP82" s="343">
        <f t="shared" si="214"/>
        <v>7.5798044634691666E+25</v>
      </c>
      <c r="DQ82" s="321">
        <f t="shared" si="215"/>
        <v>1.5159608926938333E+26</v>
      </c>
      <c r="DR82" s="343">
        <f t="shared" si="216"/>
        <v>3.0319217853876666E+26</v>
      </c>
      <c r="DS82" s="321">
        <f t="shared" si="217"/>
        <v>6.0638435707753333E+26</v>
      </c>
      <c r="DT82" s="343">
        <f t="shared" si="218"/>
        <v>1.2127687141550667E+27</v>
      </c>
      <c r="DU82" s="321">
        <f t="shared" si="219"/>
        <v>2.4255374283101333E+27</v>
      </c>
      <c r="DV82" s="343">
        <f t="shared" si="220"/>
        <v>4.8510748566202666E+27</v>
      </c>
      <c r="DW82" s="321">
        <f t="shared" si="221"/>
        <v>9.7021497132405332E+27</v>
      </c>
      <c r="DX82" s="343">
        <f t="shared" si="222"/>
        <v>1.9404299426481066E+28</v>
      </c>
      <c r="DY82" s="321">
        <f t="shared" si="223"/>
        <v>3.8808598852962133E+28</v>
      </c>
      <c r="DZ82" s="343">
        <f t="shared" si="224"/>
        <v>7.7617197705924266E+28</v>
      </c>
      <c r="EA82" s="321">
        <f t="shared" si="225"/>
        <v>1.5523439541184853E+29</v>
      </c>
      <c r="EB82" s="343">
        <f t="shared" si="226"/>
        <v>3.1046879082369706E+29</v>
      </c>
      <c r="EC82" s="321">
        <f t="shared" si="227"/>
        <v>6.2093758164739413E+29</v>
      </c>
      <c r="ED82" s="393">
        <f t="shared" si="228"/>
        <v>1.2418751632947883E+30</v>
      </c>
      <c r="EE82" s="8"/>
    </row>
    <row r="83" spans="2:135" ht="18" customHeight="1" x14ac:dyDescent="0.25">
      <c r="B83" s="633"/>
      <c r="C83" s="638"/>
      <c r="D83" s="97" t="s">
        <v>291</v>
      </c>
      <c r="E83" s="297" t="s">
        <v>540</v>
      </c>
      <c r="F83" s="344" t="s">
        <v>541</v>
      </c>
      <c r="G83" s="297" t="s">
        <v>540</v>
      </c>
      <c r="H83" s="344" t="s">
        <v>542</v>
      </c>
      <c r="I83" s="297" t="s">
        <v>542</v>
      </c>
      <c r="J83" s="344" t="s">
        <v>543</v>
      </c>
      <c r="K83" s="297" t="s">
        <v>543</v>
      </c>
      <c r="L83" s="344" t="s">
        <v>544</v>
      </c>
      <c r="M83" s="297" t="s">
        <v>545</v>
      </c>
      <c r="N83" s="344" t="s">
        <v>545</v>
      </c>
      <c r="O83" s="297" t="s">
        <v>545</v>
      </c>
      <c r="P83" s="344" t="s">
        <v>545</v>
      </c>
      <c r="Q83" s="297"/>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33"/>
      <c r="C84" s="638"/>
      <c r="D84" s="26" t="s">
        <v>292</v>
      </c>
      <c r="E84" s="296"/>
      <c r="F84" s="345">
        <v>67</v>
      </c>
      <c r="G84" s="296">
        <v>72</v>
      </c>
      <c r="H84" s="345">
        <v>79</v>
      </c>
      <c r="I84" s="296">
        <v>76</v>
      </c>
      <c r="J84" s="345">
        <v>71</v>
      </c>
      <c r="K84" s="296">
        <v>74</v>
      </c>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33"/>
      <c r="C85" s="638"/>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33"/>
      <c r="C86" s="638"/>
      <c r="D86" s="26" t="s">
        <v>35</v>
      </c>
      <c r="E86" s="284">
        <v>180000000</v>
      </c>
      <c r="F86" s="346">
        <v>150000000</v>
      </c>
      <c r="G86" s="284">
        <v>160000000</v>
      </c>
      <c r="H86" s="346">
        <v>180000000</v>
      </c>
      <c r="I86" s="284">
        <v>200000000</v>
      </c>
      <c r="J86" s="346">
        <v>200000000</v>
      </c>
      <c r="K86" s="284">
        <v>185000000</v>
      </c>
      <c r="L86" s="346">
        <v>220000000</v>
      </c>
      <c r="M86" s="284">
        <v>220000000</v>
      </c>
      <c r="N86" s="346">
        <v>180000000</v>
      </c>
      <c r="O86" s="284">
        <v>200000000</v>
      </c>
      <c r="P86" s="346">
        <v>200000000</v>
      </c>
      <c r="Q86" s="284"/>
      <c r="R86" s="346"/>
      <c r="S86" s="284"/>
      <c r="T86" s="346"/>
      <c r="U86" s="284"/>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33"/>
      <c r="C87" s="638"/>
      <c r="D87" s="26" t="s">
        <v>139</v>
      </c>
      <c r="E87" s="284">
        <v>12</v>
      </c>
      <c r="F87" s="284">
        <v>12</v>
      </c>
      <c r="G87" s="284">
        <v>12</v>
      </c>
      <c r="H87" s="284">
        <v>12</v>
      </c>
      <c r="I87" s="284">
        <v>12</v>
      </c>
      <c r="J87" s="284">
        <v>12</v>
      </c>
      <c r="K87" s="284">
        <v>12</v>
      </c>
      <c r="L87" s="284">
        <v>12</v>
      </c>
      <c r="M87" s="284">
        <v>12</v>
      </c>
      <c r="N87" s="284">
        <v>12</v>
      </c>
      <c r="O87" s="284">
        <v>12</v>
      </c>
      <c r="P87" s="284">
        <v>12</v>
      </c>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33"/>
      <c r="C88" s="638"/>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33"/>
      <c r="C89" s="638"/>
      <c r="D89" s="26" t="s">
        <v>141</v>
      </c>
      <c r="E89" s="284">
        <v>18</v>
      </c>
      <c r="F89" s="346">
        <v>18</v>
      </c>
      <c r="G89" s="284">
        <v>18</v>
      </c>
      <c r="H89" s="346">
        <v>18</v>
      </c>
      <c r="I89" s="284">
        <v>18</v>
      </c>
      <c r="J89" s="346">
        <v>18</v>
      </c>
      <c r="K89" s="284">
        <v>18</v>
      </c>
      <c r="L89" s="346">
        <v>18</v>
      </c>
      <c r="M89" s="284">
        <v>21</v>
      </c>
      <c r="N89" s="346">
        <v>21</v>
      </c>
      <c r="O89" s="284">
        <v>21</v>
      </c>
      <c r="P89" s="346">
        <v>21</v>
      </c>
      <c r="Q89" s="284"/>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33"/>
      <c r="C90" s="638"/>
      <c r="D90" s="26" t="s">
        <v>142</v>
      </c>
      <c r="E90" s="284">
        <v>21</v>
      </c>
      <c r="F90" s="284">
        <v>21</v>
      </c>
      <c r="G90" s="284">
        <v>21</v>
      </c>
      <c r="H90" s="284">
        <v>21</v>
      </c>
      <c r="I90" s="284">
        <v>21</v>
      </c>
      <c r="J90" s="284">
        <v>21</v>
      </c>
      <c r="K90" s="284">
        <v>21</v>
      </c>
      <c r="L90" s="284">
        <v>21</v>
      </c>
      <c r="M90" s="284">
        <v>21</v>
      </c>
      <c r="N90" s="284">
        <v>21</v>
      </c>
      <c r="O90" s="284">
        <v>21</v>
      </c>
      <c r="P90" s="284">
        <v>21</v>
      </c>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33"/>
      <c r="C91" s="638"/>
      <c r="D91" s="26" t="s">
        <v>41</v>
      </c>
      <c r="E91" s="284">
        <v>15</v>
      </c>
      <c r="F91" s="346">
        <v>15</v>
      </c>
      <c r="G91" s="284">
        <v>15</v>
      </c>
      <c r="H91" s="346">
        <v>15</v>
      </c>
      <c r="I91" s="284">
        <v>16</v>
      </c>
      <c r="J91" s="346">
        <v>15</v>
      </c>
      <c r="K91" s="284">
        <v>15</v>
      </c>
      <c r="L91" s="346">
        <v>17</v>
      </c>
      <c r="M91" s="284">
        <v>15</v>
      </c>
      <c r="N91" s="346">
        <v>15</v>
      </c>
      <c r="O91" s="284">
        <v>15</v>
      </c>
      <c r="P91" s="346">
        <v>15</v>
      </c>
      <c r="Q91" s="284"/>
      <c r="R91" s="346"/>
      <c r="S91" s="284"/>
      <c r="T91" s="346"/>
      <c r="U91" s="284"/>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33"/>
      <c r="C92" s="638"/>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33"/>
      <c r="C93" s="638"/>
      <c r="D93" s="26" t="s">
        <v>144</v>
      </c>
      <c r="E93" s="284">
        <v>10000000</v>
      </c>
      <c r="F93" s="346">
        <v>10000000</v>
      </c>
      <c r="G93" s="284">
        <v>10000000</v>
      </c>
      <c r="H93" s="346">
        <v>10000000</v>
      </c>
      <c r="I93" s="284">
        <v>1000000</v>
      </c>
      <c r="J93" s="346">
        <v>1000000</v>
      </c>
      <c r="K93" s="284">
        <v>1000000</v>
      </c>
      <c r="L93" s="346">
        <v>10000000</v>
      </c>
      <c r="M93" s="284">
        <v>1000000</v>
      </c>
      <c r="N93" s="346">
        <v>10000000</v>
      </c>
      <c r="O93" s="284">
        <v>10000000</v>
      </c>
      <c r="P93" s="346">
        <v>10000000</v>
      </c>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33"/>
      <c r="C94" s="638"/>
      <c r="D94" s="26" t="s">
        <v>145</v>
      </c>
      <c r="E94" s="298">
        <v>12000000</v>
      </c>
      <c r="F94" s="347">
        <v>10000000</v>
      </c>
      <c r="G94" s="298">
        <v>135000000</v>
      </c>
      <c r="H94" s="347">
        <v>135000000</v>
      </c>
      <c r="I94" s="298">
        <v>135000000</v>
      </c>
      <c r="J94" s="347">
        <v>13500000</v>
      </c>
      <c r="K94" s="298">
        <v>13000000</v>
      </c>
      <c r="L94" s="347">
        <v>13000000</v>
      </c>
      <c r="M94" s="298">
        <v>13000000</v>
      </c>
      <c r="N94" s="347">
        <v>12000000</v>
      </c>
      <c r="O94" s="298">
        <v>12000000</v>
      </c>
      <c r="P94" s="347">
        <v>12000000</v>
      </c>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33"/>
      <c r="C95" s="638"/>
      <c r="D95" s="33" t="s">
        <v>146</v>
      </c>
      <c r="E95" s="299">
        <f>E86/E91</f>
        <v>12000000</v>
      </c>
      <c r="F95" s="348">
        <f t="shared" ref="F95:BM95" si="230">F86/F91</f>
        <v>10000000</v>
      </c>
      <c r="G95" s="299">
        <f t="shared" si="230"/>
        <v>10666666.666666666</v>
      </c>
      <c r="H95" s="348">
        <f t="shared" si="230"/>
        <v>12000000</v>
      </c>
      <c r="I95" s="299">
        <f t="shared" si="230"/>
        <v>12500000</v>
      </c>
      <c r="J95" s="348">
        <f t="shared" si="230"/>
        <v>13333333.333333334</v>
      </c>
      <c r="K95" s="299">
        <f t="shared" si="230"/>
        <v>12333333.333333334</v>
      </c>
      <c r="L95" s="348">
        <f t="shared" si="230"/>
        <v>12941176.470588235</v>
      </c>
      <c r="M95" s="299">
        <f t="shared" si="230"/>
        <v>14666666.666666666</v>
      </c>
      <c r="N95" s="348">
        <f t="shared" si="230"/>
        <v>12000000</v>
      </c>
      <c r="O95" s="299">
        <f t="shared" si="230"/>
        <v>13333333.333333334</v>
      </c>
      <c r="P95" s="348">
        <f t="shared" si="230"/>
        <v>13333333.333333334</v>
      </c>
      <c r="Q95" s="299" t="e">
        <f t="shared" si="230"/>
        <v>#DIV/0!</v>
      </c>
      <c r="R95" s="348" t="e">
        <f t="shared" si="230"/>
        <v>#DIV/0!</v>
      </c>
      <c r="S95" s="299" t="e">
        <f t="shared" si="230"/>
        <v>#DIV/0!</v>
      </c>
      <c r="T95" s="348" t="e">
        <f t="shared" si="230"/>
        <v>#DIV/0!</v>
      </c>
      <c r="U95" s="299" t="e">
        <f t="shared" si="230"/>
        <v>#DIV/0!</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33"/>
      <c r="C96" s="638"/>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33"/>
      <c r="C97" s="638"/>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33"/>
      <c r="C98" s="638"/>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33"/>
      <c r="C99" s="638"/>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33"/>
      <c r="C100" s="638"/>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33"/>
      <c r="C101" s="638"/>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33"/>
      <c r="C102" s="638"/>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33"/>
      <c r="C103" s="638"/>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33"/>
      <c r="C104" s="638"/>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33"/>
      <c r="C105" s="638"/>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33"/>
      <c r="C106" s="638"/>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33"/>
      <c r="C107" s="638"/>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33"/>
      <c r="C108" s="638"/>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33"/>
      <c r="C109" s="638"/>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33"/>
      <c r="C110" s="638"/>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33"/>
      <c r="C111" s="638"/>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33"/>
      <c r="C112" s="638"/>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33"/>
      <c r="C113" s="638"/>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33"/>
      <c r="C114" s="638"/>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33"/>
      <c r="C115" s="638"/>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33"/>
      <c r="C116" s="638"/>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33"/>
      <c r="C117" s="638"/>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33"/>
      <c r="C118" s="638"/>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33"/>
      <c r="C119" s="638"/>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33"/>
      <c r="C120" s="638"/>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33"/>
      <c r="C121" s="638"/>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33"/>
      <c r="C122" s="638"/>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33"/>
      <c r="C123" s="638"/>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33"/>
      <c r="C124" s="638"/>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33"/>
      <c r="C125" s="638"/>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33"/>
      <c r="C126" s="638"/>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33"/>
      <c r="C127" s="638"/>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33"/>
      <c r="C128" s="638"/>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33"/>
      <c r="C129" s="638"/>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5"/>
      <c r="C130" s="639"/>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40" t="s">
        <v>170</v>
      </c>
      <c r="C131" s="641"/>
      <c r="D131" s="97" t="s">
        <v>171</v>
      </c>
      <c r="E131" s="108">
        <f t="shared" ref="E131:AJ131" si="236">E67+E82</f>
        <v>231000000</v>
      </c>
      <c r="F131" s="363">
        <f t="shared" si="236"/>
        <v>204000000</v>
      </c>
      <c r="G131" s="108">
        <f t="shared" si="236"/>
        <v>218000000</v>
      </c>
      <c r="H131" s="363">
        <f t="shared" si="236"/>
        <v>240000000</v>
      </c>
      <c r="I131" s="108">
        <f t="shared" si="236"/>
        <v>245000000</v>
      </c>
      <c r="J131" s="363">
        <f t="shared" si="236"/>
        <v>256000000</v>
      </c>
      <c r="K131" s="108">
        <f t="shared" si="236"/>
        <v>221000000</v>
      </c>
      <c r="L131" s="363">
        <f t="shared" si="236"/>
        <v>264000000</v>
      </c>
      <c r="M131" s="108">
        <f t="shared" si="236"/>
        <v>265000000</v>
      </c>
      <c r="N131" s="363">
        <f t="shared" si="236"/>
        <v>216000000</v>
      </c>
      <c r="O131" s="108">
        <f t="shared" si="236"/>
        <v>235000000</v>
      </c>
      <c r="P131" s="363">
        <f t="shared" si="236"/>
        <v>230000000</v>
      </c>
      <c r="Q131" s="108">
        <f t="shared" si="236"/>
        <v>0</v>
      </c>
      <c r="R131" s="363">
        <f t="shared" si="236"/>
        <v>0</v>
      </c>
      <c r="S131" s="108">
        <f t="shared" si="236"/>
        <v>0</v>
      </c>
      <c r="T131" s="363">
        <f t="shared" si="236"/>
        <v>0</v>
      </c>
      <c r="U131" s="108">
        <f t="shared" si="236"/>
        <v>0</v>
      </c>
      <c r="V131" s="363">
        <f t="shared" si="236"/>
        <v>0</v>
      </c>
      <c r="W131" s="108">
        <f t="shared" si="236"/>
        <v>0</v>
      </c>
      <c r="X131" s="363">
        <f t="shared" si="236"/>
        <v>0</v>
      </c>
      <c r="Y131" s="108">
        <f t="shared" si="236"/>
        <v>0</v>
      </c>
      <c r="Z131" s="363">
        <f t="shared" si="236"/>
        <v>0</v>
      </c>
      <c r="AA131" s="108">
        <f t="shared" si="236"/>
        <v>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2275000000</v>
      </c>
      <c r="BN131" s="363">
        <f t="shared" si="237"/>
        <v>4370000000</v>
      </c>
      <c r="BO131" s="108">
        <f t="shared" si="237"/>
        <v>8590000000</v>
      </c>
      <c r="BP131" s="363">
        <f t="shared" si="237"/>
        <v>17020000000</v>
      </c>
      <c r="BQ131" s="108">
        <f t="shared" ref="BQ131:CV131" si="238">BQ67+BQ82</f>
        <v>33860000000</v>
      </c>
      <c r="BR131" s="363">
        <f t="shared" si="238"/>
        <v>67520000000</v>
      </c>
      <c r="BS131" s="108">
        <f t="shared" si="238"/>
        <v>134840000000</v>
      </c>
      <c r="BT131" s="363">
        <f t="shared" si="238"/>
        <v>269495000000</v>
      </c>
      <c r="BU131" s="108">
        <f t="shared" si="238"/>
        <v>538770000000</v>
      </c>
      <c r="BV131" s="363">
        <f t="shared" si="238"/>
        <v>1077320000000</v>
      </c>
      <c r="BW131" s="108">
        <f t="shared" si="238"/>
        <v>2154460000000</v>
      </c>
      <c r="BX131" s="363">
        <f t="shared" si="238"/>
        <v>4308720000000</v>
      </c>
      <c r="BY131" s="108">
        <f t="shared" si="238"/>
        <v>8617240000000</v>
      </c>
      <c r="BZ131" s="363">
        <f t="shared" si="238"/>
        <v>17234480000000</v>
      </c>
      <c r="CA131" s="108">
        <f t="shared" si="238"/>
        <v>34468960000000</v>
      </c>
      <c r="CB131" s="363">
        <f t="shared" si="238"/>
        <v>68937920000000</v>
      </c>
      <c r="CC131" s="108">
        <f t="shared" si="238"/>
        <v>137875840000000</v>
      </c>
      <c r="CD131" s="363">
        <f t="shared" si="238"/>
        <v>275751680000000</v>
      </c>
      <c r="CE131" s="108">
        <f t="shared" si="238"/>
        <v>551503360000000</v>
      </c>
      <c r="CF131" s="363">
        <f t="shared" si="238"/>
        <v>1103006720000000</v>
      </c>
      <c r="CG131" s="108">
        <f t="shared" si="238"/>
        <v>2206013440000000</v>
      </c>
      <c r="CH131" s="363">
        <f t="shared" si="238"/>
        <v>4412026880000000</v>
      </c>
      <c r="CI131" s="108">
        <f t="shared" si="238"/>
        <v>8824053760000000</v>
      </c>
      <c r="CJ131" s="363">
        <f t="shared" si="238"/>
        <v>1.764810752E+16</v>
      </c>
      <c r="CK131" s="108">
        <f t="shared" si="238"/>
        <v>3.529621504E+16</v>
      </c>
      <c r="CL131" s="363">
        <f t="shared" si="238"/>
        <v>7.059243008E+16</v>
      </c>
      <c r="CM131" s="108">
        <f t="shared" si="238"/>
        <v>1.4118486016E+17</v>
      </c>
      <c r="CN131" s="363">
        <f t="shared" si="238"/>
        <v>2.8236972032E+17</v>
      </c>
      <c r="CO131" s="108">
        <f t="shared" si="238"/>
        <v>5.6473944064E+17</v>
      </c>
      <c r="CP131" s="363">
        <f t="shared" si="238"/>
        <v>1.12947888128E+18</v>
      </c>
      <c r="CQ131" s="108">
        <f t="shared" si="238"/>
        <v>2.25895776256E+18</v>
      </c>
      <c r="CR131" s="363">
        <f t="shared" si="238"/>
        <v>4.51791552512E+18</v>
      </c>
      <c r="CS131" s="108">
        <f t="shared" si="238"/>
        <v>9.03583105024E+18</v>
      </c>
      <c r="CT131" s="363">
        <f t="shared" si="238"/>
        <v>1.807166210048E+19</v>
      </c>
      <c r="CU131" s="108">
        <f t="shared" si="238"/>
        <v>3.614332420096E+19</v>
      </c>
      <c r="CV131" s="363">
        <f t="shared" si="238"/>
        <v>7.228664840192E+19</v>
      </c>
      <c r="CW131" s="108">
        <f t="shared" ref="CW131:ED131" si="239">CW67+CW82</f>
        <v>1.4457329680384E+20</v>
      </c>
      <c r="CX131" s="363">
        <f t="shared" si="239"/>
        <v>2.8914659360768E+20</v>
      </c>
      <c r="CY131" s="108">
        <f t="shared" si="239"/>
        <v>5.7829318721536E+20</v>
      </c>
      <c r="CZ131" s="363">
        <f t="shared" si="239"/>
        <v>1.15658637443072E+21</v>
      </c>
      <c r="DA131" s="108">
        <f t="shared" si="239"/>
        <v>2.31317274886144E+21</v>
      </c>
      <c r="DB131" s="363">
        <f t="shared" si="239"/>
        <v>4.62634549772288E+21</v>
      </c>
      <c r="DC131" s="108">
        <f t="shared" si="239"/>
        <v>9.25269099544576E+21</v>
      </c>
      <c r="DD131" s="363">
        <f t="shared" si="239"/>
        <v>1.850538199089152E+22</v>
      </c>
      <c r="DE131" s="108">
        <f t="shared" si="239"/>
        <v>3.701076398178304E+22</v>
      </c>
      <c r="DF131" s="363">
        <f t="shared" si="239"/>
        <v>7.402152796356608E+22</v>
      </c>
      <c r="DG131" s="108">
        <f t="shared" si="239"/>
        <v>1.4804305592713216E+23</v>
      </c>
      <c r="DH131" s="363">
        <f t="shared" si="239"/>
        <v>2.9608611185426432E+23</v>
      </c>
      <c r="DI131" s="108">
        <f t="shared" si="239"/>
        <v>5.9217222370852864E+23</v>
      </c>
      <c r="DJ131" s="363">
        <f t="shared" si="239"/>
        <v>1.1843444474170573E+24</v>
      </c>
      <c r="DK131" s="108">
        <f t="shared" si="239"/>
        <v>2.3686888948341146E+24</v>
      </c>
      <c r="DL131" s="363">
        <f t="shared" si="239"/>
        <v>4.7373777896682291E+24</v>
      </c>
      <c r="DM131" s="108">
        <f t="shared" si="239"/>
        <v>9.4747555793364582E+24</v>
      </c>
      <c r="DN131" s="363">
        <f t="shared" si="239"/>
        <v>1.8949511158672916E+25</v>
      </c>
      <c r="DO131" s="108">
        <f t="shared" si="239"/>
        <v>3.7899022317345833E+25</v>
      </c>
      <c r="DP131" s="363">
        <f t="shared" si="239"/>
        <v>7.5798044634691666E+25</v>
      </c>
      <c r="DQ131" s="108">
        <f t="shared" si="239"/>
        <v>1.5159608926938333E+26</v>
      </c>
      <c r="DR131" s="363">
        <f t="shared" si="239"/>
        <v>3.0319217853876666E+26</v>
      </c>
      <c r="DS131" s="108">
        <f t="shared" si="239"/>
        <v>6.0638435707753333E+26</v>
      </c>
      <c r="DT131" s="363"/>
      <c r="DU131" s="108"/>
      <c r="DV131" s="363"/>
      <c r="DW131" s="108"/>
      <c r="DX131" s="363"/>
      <c r="DY131" s="108"/>
      <c r="DZ131" s="363"/>
      <c r="EA131" s="108"/>
      <c r="EB131" s="363"/>
      <c r="EC131" s="108"/>
      <c r="ED131" s="410">
        <f t="shared" si="239"/>
        <v>1.2418751632947883E+30</v>
      </c>
      <c r="EE131" s="8"/>
    </row>
    <row r="132" spans="2:135" ht="18" customHeight="1" x14ac:dyDescent="0.25">
      <c r="B132" s="642"/>
      <c r="C132" s="643"/>
      <c r="D132" s="26" t="s">
        <v>172</v>
      </c>
      <c r="E132" s="283">
        <f>E67/E62</f>
        <v>1.0548086866597726</v>
      </c>
      <c r="F132" s="364">
        <f t="shared" ref="F132:BM132" si="240">F67/F62</f>
        <v>1.2045505242025429</v>
      </c>
      <c r="G132" s="283">
        <f t="shared" si="240"/>
        <v>1.1402732723876929</v>
      </c>
      <c r="H132" s="364">
        <f t="shared" si="240"/>
        <v>1.2106537530266344</v>
      </c>
      <c r="I132" s="283">
        <f t="shared" si="240"/>
        <v>1.0452961672473868</v>
      </c>
      <c r="J132" s="364">
        <f t="shared" si="240"/>
        <v>1.1671529804085035</v>
      </c>
      <c r="K132" s="283">
        <f t="shared" si="240"/>
        <v>0.69794493989918571</v>
      </c>
      <c r="L132" s="364">
        <f t="shared" si="240"/>
        <v>0.92905405405405406</v>
      </c>
      <c r="M132" s="283">
        <f t="shared" si="240"/>
        <v>1.2041744715012042</v>
      </c>
      <c r="N132" s="364">
        <f t="shared" si="240"/>
        <v>1.0872848082150408</v>
      </c>
      <c r="O132" s="283">
        <f t="shared" si="240"/>
        <v>1.0586811857229279</v>
      </c>
      <c r="P132" s="364">
        <f t="shared" si="240"/>
        <v>0.91130012150668283</v>
      </c>
      <c r="Q132" s="283">
        <f t="shared" si="240"/>
        <v>0</v>
      </c>
      <c r="R132" s="364" t="e">
        <f t="shared" si="240"/>
        <v>#DIV/0!</v>
      </c>
      <c r="S132" s="283" t="e">
        <f t="shared" si="240"/>
        <v>#DIV/0!</v>
      </c>
      <c r="T132" s="364" t="e">
        <f t="shared" si="240"/>
        <v>#DIV/0!</v>
      </c>
      <c r="U132" s="283" t="e">
        <f t="shared" si="240"/>
        <v>#DIV/0!</v>
      </c>
      <c r="V132" s="364" t="e">
        <f t="shared" si="240"/>
        <v>#DIV/0!</v>
      </c>
      <c r="W132" s="283" t="e">
        <f t="shared" si="240"/>
        <v>#DIV/0!</v>
      </c>
      <c r="X132" s="364" t="e">
        <f t="shared" si="240"/>
        <v>#DIV/0!</v>
      </c>
      <c r="Y132" s="283" t="e">
        <f t="shared" si="240"/>
        <v>#DIV/0!</v>
      </c>
      <c r="Z132" s="364" t="e">
        <f t="shared" si="240"/>
        <v>#DIV/0!</v>
      </c>
      <c r="AA132" s="283" t="e">
        <f t="shared" si="240"/>
        <v>#DIV/0!</v>
      </c>
      <c r="AB132" s="364" t="e">
        <f t="shared" si="240"/>
        <v>#DIV/0!</v>
      </c>
      <c r="AC132" s="283" t="e">
        <f t="shared" si="240"/>
        <v>#DIV/0!</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42"/>
      <c r="C133" s="643"/>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44"/>
      <c r="C134" s="645"/>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31" t="s">
        <v>40</v>
      </c>
      <c r="C135" s="637"/>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33"/>
      <c r="C136" s="638"/>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33"/>
      <c r="C137" s="638"/>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33"/>
      <c r="C138" s="638"/>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33"/>
      <c r="C139" s="638"/>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33"/>
      <c r="C140" s="638"/>
      <c r="D140" s="26" t="s">
        <v>46</v>
      </c>
      <c r="E140" s="2">
        <v>100</v>
      </c>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33"/>
      <c r="C141" s="638"/>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33"/>
      <c r="C142" s="638"/>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33"/>
      <c r="C143" s="638"/>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33"/>
      <c r="C144" s="638"/>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33"/>
      <c r="C145" s="638"/>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5"/>
      <c r="C146" s="639"/>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31" t="s">
        <v>289</v>
      </c>
      <c r="C147" s="637"/>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33"/>
      <c r="C148" s="638"/>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33"/>
      <c r="C149" s="638"/>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33"/>
      <c r="C150" s="638"/>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33"/>
      <c r="C151" s="638"/>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33"/>
      <c r="C152" s="638"/>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31" t="s">
        <v>299</v>
      </c>
      <c r="C153" s="632"/>
      <c r="D153" s="630"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33"/>
      <c r="C154" s="634"/>
      <c r="D154" s="626"/>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33"/>
      <c r="C155" s="634"/>
      <c r="D155" s="626"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33"/>
      <c r="C156" s="634"/>
      <c r="D156" s="626"/>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33"/>
      <c r="C157" s="634"/>
      <c r="D157" s="626"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33"/>
      <c r="C158" s="634"/>
      <c r="D158" s="626"/>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33"/>
      <c r="C159" s="634"/>
      <c r="D159" s="626"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33"/>
      <c r="C160" s="634"/>
      <c r="D160" s="626"/>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33"/>
      <c r="C161" s="634"/>
      <c r="D161" s="626"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33"/>
      <c r="C162" s="634"/>
      <c r="D162" s="626"/>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33"/>
      <c r="C163" s="634"/>
      <c r="D163" s="626"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33"/>
      <c r="C164" s="634"/>
      <c r="D164" s="626"/>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33"/>
      <c r="C165" s="634"/>
      <c r="D165" s="626"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33"/>
      <c r="C166" s="634"/>
      <c r="D166" s="626"/>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33"/>
      <c r="C167" s="634"/>
      <c r="D167" s="626"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33"/>
      <c r="C168" s="634"/>
      <c r="D168" s="626"/>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33"/>
      <c r="C169" s="634"/>
      <c r="D169" s="627"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33"/>
      <c r="C170" s="634"/>
      <c r="D170" s="628"/>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33"/>
      <c r="C171" s="634"/>
      <c r="D171" s="627"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5"/>
      <c r="C172" s="636"/>
      <c r="D172" s="629"/>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vldoyMOk5CoiDMHHu54KquwVS3NI496tern54gW8Kz1t0XmqwFV4ZJBEtFXGxaSFP7orKQdHO2LOrZnttNn7Dg==" saltValue="0Txkd9AcssDaF8MsaRBkmQ=="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سیروان</v>
      </c>
      <c r="E4" s="422" t="str">
        <f>payesh!E5</f>
        <v>بوژان</v>
      </c>
      <c r="F4" s="422" t="str">
        <f>payesh!E6</f>
        <v>نسترن</v>
      </c>
      <c r="G4" s="422" t="str">
        <f>payesh!E10</f>
        <v>الهادی</v>
      </c>
      <c r="H4" s="422" t="str">
        <f>payesh!E13</f>
        <v>زهرا میرزایی</v>
      </c>
      <c r="I4" s="423">
        <f>payesh!E14</f>
        <v>4723244</v>
      </c>
      <c r="J4" s="422" t="str">
        <f>payesh!E9</f>
        <v>ترابی</v>
      </c>
      <c r="K4" s="422" t="str">
        <f>payesh!E18</f>
        <v>ت 7</v>
      </c>
      <c r="L4" s="422" t="str">
        <f>payesh!E8</f>
        <v>فعال</v>
      </c>
      <c r="M4" s="422">
        <f>payesh!E46</f>
        <v>0</v>
      </c>
      <c r="N4" s="423">
        <f>payesh!E17</f>
        <v>707298549</v>
      </c>
      <c r="O4" s="423">
        <f>payesh!E16</f>
        <v>26</v>
      </c>
      <c r="P4" s="422" t="str">
        <f>payesh!E19</f>
        <v>فریده بساط پور</v>
      </c>
      <c r="Q4" s="422" t="str">
        <f>payesh!E20</f>
        <v>معصومه مرادی</v>
      </c>
      <c r="R4" s="422" t="str">
        <f>payesh!E21</f>
        <v>لبلا مرادی</v>
      </c>
      <c r="S4" s="422">
        <f>payesh!$E$55</f>
        <v>0</v>
      </c>
      <c r="T4" s="445" t="str">
        <f>payesh!E64</f>
        <v>23/5/1393</v>
      </c>
      <c r="U4" s="422">
        <f>payesh!$E$56</f>
        <v>0</v>
      </c>
      <c r="V4" s="445" t="str">
        <f>payesh!E65</f>
        <v>93/12/8</v>
      </c>
      <c r="W4" s="422">
        <f>payesh!E78</f>
        <v>34069</v>
      </c>
      <c r="X4" s="422">
        <f>payesh!E79</f>
        <v>85</v>
      </c>
      <c r="Y4" s="422" t="str">
        <f>payesh!$E$83</f>
        <v>13/10/93</v>
      </c>
      <c r="Z4" s="422">
        <f>payesh!$E$84</f>
        <v>0</v>
      </c>
      <c r="AA4" s="422">
        <f>payesh!E86</f>
        <v>180000000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سیروان</v>
      </c>
      <c r="E5" s="430" t="str">
        <f>payesh!F5</f>
        <v>بوژان</v>
      </c>
      <c r="F5" s="430" t="str">
        <f>payesh!F6</f>
        <v>رز</v>
      </c>
      <c r="G5" s="430" t="str">
        <f>payesh!F10</f>
        <v>الهادی</v>
      </c>
      <c r="H5" s="430" t="str">
        <f>payesh!F13</f>
        <v>زهرا میرزایی</v>
      </c>
      <c r="I5" s="431">
        <f>payesh!F14</f>
        <v>4723244</v>
      </c>
      <c r="J5" s="430" t="str">
        <f>payesh!F9</f>
        <v>ترابی</v>
      </c>
      <c r="K5" s="430" t="str">
        <f>payesh!F18</f>
        <v>ت 8</v>
      </c>
      <c r="L5" s="430" t="str">
        <f>payesh!F8</f>
        <v>فعال</v>
      </c>
      <c r="M5" s="430">
        <f>payesh!F46</f>
        <v>0</v>
      </c>
      <c r="N5" s="431">
        <f>payesh!F17</f>
        <v>707295741</v>
      </c>
      <c r="O5" s="431">
        <f>payesh!F16</f>
        <v>24</v>
      </c>
      <c r="P5" s="430" t="str">
        <f>payesh!F19</f>
        <v>زینب غلامی</v>
      </c>
      <c r="Q5" s="430" t="str">
        <f>payesh!F20</f>
        <v>نسرین کرمی</v>
      </c>
      <c r="R5" s="430" t="str">
        <f>payesh!F21</f>
        <v>ناهید قمری</v>
      </c>
      <c r="S5" s="430">
        <f>payesh!$F$55</f>
        <v>0</v>
      </c>
      <c r="T5" s="446" t="str">
        <f>payesh!F64</f>
        <v>23/5/1393</v>
      </c>
      <c r="U5" s="430">
        <f>payesh!$F$56</f>
        <v>0</v>
      </c>
      <c r="V5" s="446" t="str">
        <f>payesh!F65</f>
        <v>93/12/8</v>
      </c>
      <c r="W5" s="430">
        <f>payesh!F78</f>
        <v>34069</v>
      </c>
      <c r="X5" s="430">
        <f>payesh!F79</f>
        <v>81</v>
      </c>
      <c r="Y5" s="430" t="str">
        <f>payesh!$F$83</f>
        <v>13/1093</v>
      </c>
      <c r="Z5" s="430">
        <f>payesh!$F$84</f>
        <v>67</v>
      </c>
      <c r="AA5" s="430">
        <f>payesh!F86</f>
        <v>150000000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سیروان</v>
      </c>
      <c r="E6" s="422" t="str">
        <f>payesh!G5</f>
        <v>عمارت وبو|زان</v>
      </c>
      <c r="F6" s="422" t="str">
        <f>payesh!G6</f>
        <v>شکوفه</v>
      </c>
      <c r="G6" s="422" t="str">
        <f>payesh!G10</f>
        <v>الهادی</v>
      </c>
      <c r="H6" s="422" t="str">
        <f>payesh!G13</f>
        <v>زهرا میرزایی</v>
      </c>
      <c r="I6" s="423">
        <f>payesh!G14</f>
        <v>4723244</v>
      </c>
      <c r="J6" s="422" t="str">
        <f>payesh!G9</f>
        <v>ترابی</v>
      </c>
      <c r="K6" s="422" t="str">
        <f>payesh!G18</f>
        <v>ت9</v>
      </c>
      <c r="L6" s="422" t="str">
        <f>payesh!G8</f>
        <v>فعال</v>
      </c>
      <c r="M6" s="422">
        <f>payesh!G46</f>
        <v>0</v>
      </c>
      <c r="N6" s="423">
        <f>payesh!G17</f>
        <v>709700463</v>
      </c>
      <c r="O6" s="423">
        <f>payesh!G16</f>
        <v>24</v>
      </c>
      <c r="P6" s="422" t="str">
        <f>payesh!G19</f>
        <v>فریبا قنبرزاده</v>
      </c>
      <c r="Q6" s="422" t="str">
        <f>payesh!G20</f>
        <v>فروزان قمری</v>
      </c>
      <c r="R6" s="422" t="str">
        <f>payesh!G21</f>
        <v>فرزانه پیریزاده</v>
      </c>
      <c r="S6" s="422">
        <f>payesh!$G$55</f>
        <v>0</v>
      </c>
      <c r="T6" s="445" t="str">
        <f>payesh!G64</f>
        <v>23/5/1393</v>
      </c>
      <c r="U6" s="422">
        <f>payesh!$G$56</f>
        <v>0</v>
      </c>
      <c r="V6" s="445" t="str">
        <f>payesh!G65</f>
        <v>93/12/8</v>
      </c>
      <c r="W6" s="422">
        <f>payesh!G78</f>
        <v>34069</v>
      </c>
      <c r="X6" s="422">
        <f>payesh!G79</f>
        <v>86</v>
      </c>
      <c r="Y6" s="422" t="str">
        <f>payesh!$G$83</f>
        <v>13/10/93</v>
      </c>
      <c r="Z6" s="422">
        <f>payesh!$G$84</f>
        <v>72</v>
      </c>
      <c r="AA6" s="422">
        <f>payesh!G86</f>
        <v>160000000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سیروان</v>
      </c>
      <c r="E7" s="430" t="str">
        <f>payesh!H5</f>
        <v>گوراب</v>
      </c>
      <c r="F7" s="430" t="str">
        <f>payesh!H6</f>
        <v>شبنم</v>
      </c>
      <c r="G7" s="430" t="str">
        <f>payesh!H10</f>
        <v>الهادی</v>
      </c>
      <c r="H7" s="430" t="str">
        <f>payesh!H13</f>
        <v>زهرا میرزایی</v>
      </c>
      <c r="I7" s="431">
        <f>payesh!H14</f>
        <v>4723244</v>
      </c>
      <c r="J7" s="430" t="str">
        <f>payesh!H9</f>
        <v>ترابی</v>
      </c>
      <c r="K7" s="430" t="str">
        <f>payesh!H18</f>
        <v>ت9</v>
      </c>
      <c r="L7" s="430" t="str">
        <f>payesh!H8</f>
        <v>فعال</v>
      </c>
      <c r="M7" s="430">
        <f>payesh!H46</f>
        <v>0</v>
      </c>
      <c r="N7" s="431">
        <f>payesh!H17</f>
        <v>709463136</v>
      </c>
      <c r="O7" s="431">
        <f>payesh!H16</f>
        <v>24</v>
      </c>
      <c r="P7" s="430" t="str">
        <f>payesh!H19</f>
        <v>کبری شیری</v>
      </c>
      <c r="Q7" s="430" t="str">
        <f>payesh!H20</f>
        <v>فرشته رستمی</v>
      </c>
      <c r="R7" s="430" t="str">
        <f>payesh!H21</f>
        <v>منور فیضالهی</v>
      </c>
      <c r="S7" s="430">
        <f>payesh!$H$55</f>
        <v>0</v>
      </c>
      <c r="T7" s="446" t="str">
        <f>payesh!H64</f>
        <v>23/5/1393</v>
      </c>
      <c r="U7" s="430">
        <f>payesh!$H$56</f>
        <v>0</v>
      </c>
      <c r="V7" s="446" t="str">
        <f>payesh!H65</f>
        <v>94/12/8</v>
      </c>
      <c r="W7" s="430">
        <f>payesh!H78</f>
        <v>37721</v>
      </c>
      <c r="X7" s="430">
        <f>payesh!H79</f>
        <v>86</v>
      </c>
      <c r="Y7" s="430" t="str">
        <f>payesh!$H$83</f>
        <v>21/10/93</v>
      </c>
      <c r="Z7" s="430">
        <f>payesh!$H$84</f>
        <v>79</v>
      </c>
      <c r="AA7" s="430">
        <f>payesh!H86</f>
        <v>180000000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سیروان</v>
      </c>
      <c r="E8" s="422" t="str">
        <f>payesh!I5</f>
        <v>چگینی</v>
      </c>
      <c r="F8" s="422" t="str">
        <f>payesh!I6</f>
        <v>یاس</v>
      </c>
      <c r="G8" s="422" t="str">
        <f>payesh!I10</f>
        <v>الهادی</v>
      </c>
      <c r="H8" s="422" t="str">
        <f>payesh!I13</f>
        <v>زهرا میرزایی</v>
      </c>
      <c r="I8" s="423">
        <f>payesh!I14</f>
        <v>4723244</v>
      </c>
      <c r="J8" s="422" t="str">
        <f>payesh!I9</f>
        <v>ترابی</v>
      </c>
      <c r="K8" s="422" t="str">
        <f>payesh!I18</f>
        <v>ت9</v>
      </c>
      <c r="L8" s="422" t="str">
        <f>payesh!I8</f>
        <v>فعال</v>
      </c>
      <c r="M8" s="422">
        <f>payesh!I46</f>
        <v>0</v>
      </c>
      <c r="N8" s="423">
        <f>payesh!I17</f>
        <v>709822959</v>
      </c>
      <c r="O8" s="423">
        <f>payesh!I16</f>
        <v>23</v>
      </c>
      <c r="P8" s="422" t="str">
        <f>payesh!I19</f>
        <v>فادیا محمدی</v>
      </c>
      <c r="Q8" s="422" t="str">
        <f>payesh!I20</f>
        <v>زهرا درویشی</v>
      </c>
      <c r="R8" s="422" t="str">
        <f>payesh!I21</f>
        <v>شیما خلفی</v>
      </c>
      <c r="S8" s="422">
        <f>payesh!$I$55</f>
        <v>0</v>
      </c>
      <c r="T8" s="445" t="str">
        <f>payesh!I64</f>
        <v>23/5/1393</v>
      </c>
      <c r="U8" s="422">
        <f>payesh!$I$56</f>
        <v>0</v>
      </c>
      <c r="V8" s="445" t="str">
        <f>payesh!I65</f>
        <v>93/10/2</v>
      </c>
      <c r="W8" s="422" t="str">
        <f>payesh!I78</f>
        <v>15/10/93</v>
      </c>
      <c r="X8" s="422">
        <f>payesh!I79</f>
        <v>81</v>
      </c>
      <c r="Y8" s="422" t="str">
        <f>payesh!$I$83</f>
        <v>21/10/93</v>
      </c>
      <c r="Z8" s="422">
        <f>payesh!$I$84</f>
        <v>76</v>
      </c>
      <c r="AA8" s="422">
        <f>payesh!I86</f>
        <v>200000000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سیروان</v>
      </c>
      <c r="E9" s="430" t="str">
        <f>payesh!J5</f>
        <v>گوراب</v>
      </c>
      <c r="F9" s="430" t="str">
        <f>payesh!J6</f>
        <v>نرگس</v>
      </c>
      <c r="G9" s="430" t="str">
        <f>payesh!J10</f>
        <v>الهادی</v>
      </c>
      <c r="H9" s="430" t="str">
        <f>payesh!J13</f>
        <v>زهرا میرزایی</v>
      </c>
      <c r="I9" s="431">
        <f>payesh!J14</f>
        <v>4723244</v>
      </c>
      <c r="J9" s="430" t="str">
        <f>payesh!J9</f>
        <v>ترابی</v>
      </c>
      <c r="K9" s="430" t="str">
        <f>payesh!J18</f>
        <v>ت7</v>
      </c>
      <c r="L9" s="430" t="str">
        <f>payesh!J8</f>
        <v>فعال</v>
      </c>
      <c r="M9" s="430">
        <f>payesh!J46</f>
        <v>0</v>
      </c>
      <c r="N9" s="431">
        <f>payesh!J17</f>
        <v>701941827</v>
      </c>
      <c r="O9" s="431">
        <f>payesh!J16</f>
        <v>24</v>
      </c>
      <c r="P9" s="430" t="str">
        <f>payesh!J19</f>
        <v xml:space="preserve">الهام شیری </v>
      </c>
      <c r="Q9" s="430" t="str">
        <f>payesh!J20</f>
        <v>میترا غضنفری</v>
      </c>
      <c r="R9" s="430" t="str">
        <f>payesh!J21</f>
        <v>لامیه ویسیزاده</v>
      </c>
      <c r="S9" s="430">
        <f>payesh!$J$55</f>
        <v>0</v>
      </c>
      <c r="T9" s="446" t="str">
        <f>payesh!J64</f>
        <v>17/4/1393</v>
      </c>
      <c r="U9" s="430">
        <f>payesh!$J$56</f>
        <v>0</v>
      </c>
      <c r="V9" s="446" t="str">
        <f>payesh!J65</f>
        <v>93/10/2</v>
      </c>
      <c r="W9" s="430" t="str">
        <f>payesh!J78</f>
        <v>7/7/1393</v>
      </c>
      <c r="X9" s="430">
        <f>payesh!J79</f>
        <v>88</v>
      </c>
      <c r="Y9" s="430" t="str">
        <f>payesh!$J$83</f>
        <v>1393/8/20</v>
      </c>
      <c r="Z9" s="430">
        <f>payesh!$J$84</f>
        <v>71</v>
      </c>
      <c r="AA9" s="430">
        <f>payesh!J86</f>
        <v>200000000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سیروان</v>
      </c>
      <c r="E10" s="422" t="str">
        <f>payesh!K5</f>
        <v>گوراب</v>
      </c>
      <c r="F10" s="422" t="str">
        <f>payesh!K6</f>
        <v>لاله</v>
      </c>
      <c r="G10" s="422" t="str">
        <f>payesh!K10</f>
        <v>الهادی</v>
      </c>
      <c r="H10" s="422" t="str">
        <f>payesh!K13</f>
        <v>زهرا میرزایی</v>
      </c>
      <c r="I10" s="423">
        <f>payesh!K14</f>
        <v>4723244</v>
      </c>
      <c r="J10" s="422" t="str">
        <f>payesh!K9</f>
        <v>ترابی</v>
      </c>
      <c r="K10" s="422" t="str">
        <f>payesh!K18</f>
        <v>ت9</v>
      </c>
      <c r="L10" s="422" t="str">
        <f>payesh!K8</f>
        <v>فعال</v>
      </c>
      <c r="M10" s="422">
        <f>payesh!K46</f>
        <v>0</v>
      </c>
      <c r="N10" s="423">
        <f>payesh!K17</f>
        <v>701944250</v>
      </c>
      <c r="O10" s="423">
        <f>payesh!K16</f>
        <v>26</v>
      </c>
      <c r="P10" s="422" t="str">
        <f>payesh!K19</f>
        <v>نجیمه سلیمانی</v>
      </c>
      <c r="Q10" s="422" t="str">
        <f>payesh!K20</f>
        <v>صورت قنبری</v>
      </c>
      <c r="R10" s="422" t="str">
        <f>payesh!K21</f>
        <v>حاجر قنبری</v>
      </c>
      <c r="S10" s="422">
        <f>payesh!$K$55</f>
        <v>0</v>
      </c>
      <c r="T10" s="445" t="str">
        <f>payesh!K64</f>
        <v>17/4/1393</v>
      </c>
      <c r="U10" s="422">
        <f>payesh!$K$56</f>
        <v>0</v>
      </c>
      <c r="V10" s="445" t="str">
        <f>payesh!K65</f>
        <v>93/10/3</v>
      </c>
      <c r="W10" s="422" t="str">
        <f>payesh!K78</f>
        <v>7/7/1393</v>
      </c>
      <c r="X10" s="422">
        <f>payesh!K79</f>
        <v>86</v>
      </c>
      <c r="Y10" s="422" t="str">
        <f>payesh!$K$83</f>
        <v>1393/8/20</v>
      </c>
      <c r="Z10" s="422">
        <f>payesh!$K$84</f>
        <v>74</v>
      </c>
      <c r="AA10" s="422">
        <f>payesh!K86</f>
        <v>185000000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سیروان</v>
      </c>
      <c r="E11" s="430" t="str">
        <f>payesh!L5</f>
        <v>باغله</v>
      </c>
      <c r="F11" s="430" t="str">
        <f>payesh!L6</f>
        <v>ستاره</v>
      </c>
      <c r="G11" s="430" t="str">
        <f>payesh!L10</f>
        <v>الهادی</v>
      </c>
      <c r="H11" s="430" t="str">
        <f>payesh!L13</f>
        <v>زهرا میرزایی</v>
      </c>
      <c r="I11" s="431">
        <f>payesh!L14</f>
        <v>4723244</v>
      </c>
      <c r="J11" s="430" t="str">
        <f>payesh!L9</f>
        <v>ترابی</v>
      </c>
      <c r="K11" s="430" t="str">
        <f>payesh!L18</f>
        <v>ت5</v>
      </c>
      <c r="L11" s="430" t="str">
        <f>payesh!L8</f>
        <v>فعال</v>
      </c>
      <c r="M11" s="430">
        <f>payesh!L46</f>
        <v>0</v>
      </c>
      <c r="N11" s="431">
        <f>payesh!L17</f>
        <v>715138325</v>
      </c>
      <c r="O11" s="431">
        <f>payesh!L16</f>
        <v>23</v>
      </c>
      <c r="P11" s="430" t="str">
        <f>payesh!L19</f>
        <v>شهین یار محمدی</v>
      </c>
      <c r="Q11" s="430" t="str">
        <f>payesh!L20</f>
        <v>زهرا حاتمی نیا</v>
      </c>
      <c r="R11" s="430" t="str">
        <f>payesh!L21</f>
        <v>گلی منصوری</v>
      </c>
      <c r="S11" s="430">
        <f>payesh!$L$55</f>
        <v>0</v>
      </c>
      <c r="T11" s="446" t="str">
        <f>payesh!L64</f>
        <v>94/3/1</v>
      </c>
      <c r="U11" s="430">
        <f>payesh!$L$56</f>
        <v>0</v>
      </c>
      <c r="V11" s="446" t="str">
        <f>payesh!L65</f>
        <v>94/6/24</v>
      </c>
      <c r="W11" s="430" t="str">
        <f>payesh!L78</f>
        <v>1394/2/2</v>
      </c>
      <c r="X11" s="430">
        <f>payesh!L79</f>
        <v>86</v>
      </c>
      <c r="Y11" s="430" t="str">
        <f>payesh!$L$83</f>
        <v>94/2/20</v>
      </c>
      <c r="Z11" s="430">
        <f>payesh!$L$84</f>
        <v>0</v>
      </c>
      <c r="AA11" s="430">
        <f>payesh!L86</f>
        <v>220000000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 xml:space="preserve">ایلام </v>
      </c>
      <c r="D12" s="422" t="str">
        <f>payesh!M4</f>
        <v>سیروان</v>
      </c>
      <c r="E12" s="422" t="str">
        <f>payesh!M5</f>
        <v>15خرداد</v>
      </c>
      <c r="F12" s="422" t="str">
        <f>payesh!M6</f>
        <v>شقایق</v>
      </c>
      <c r="G12" s="422" t="str">
        <f>payesh!M10</f>
        <v>الهادی</v>
      </c>
      <c r="H12" s="422" t="str">
        <f>payesh!M13</f>
        <v>زهرا میرزایی</v>
      </c>
      <c r="I12" s="423">
        <f>payesh!M14</f>
        <v>34724499</v>
      </c>
      <c r="J12" s="422" t="str">
        <f>payesh!M9</f>
        <v>ترابی</v>
      </c>
      <c r="K12" s="422" t="str">
        <f>payesh!M18</f>
        <v>ت5</v>
      </c>
      <c r="L12" s="422" t="str">
        <f>payesh!M8</f>
        <v>فعال</v>
      </c>
      <c r="M12" s="422">
        <f>payesh!M46</f>
        <v>0</v>
      </c>
      <c r="N12" s="423">
        <f>payesh!M17</f>
        <v>731038896</v>
      </c>
      <c r="O12" s="423">
        <f>payesh!M16</f>
        <v>17</v>
      </c>
      <c r="P12" s="422" t="str">
        <f>payesh!M19</f>
        <v xml:space="preserve">طیبه عسگری </v>
      </c>
      <c r="Q12" s="422" t="str">
        <f>payesh!M20</f>
        <v xml:space="preserve">صغری مرادی </v>
      </c>
      <c r="R12" s="422" t="str">
        <f>payesh!M21</f>
        <v>نسرین محمدی</v>
      </c>
      <c r="S12" s="422">
        <f>payesh!$M$55</f>
        <v>0</v>
      </c>
      <c r="T12" s="445" t="str">
        <f>payesh!M64</f>
        <v>94/3/1</v>
      </c>
      <c r="U12" s="422">
        <f>payesh!$M$56</f>
        <v>0</v>
      </c>
      <c r="V12" s="445" t="str">
        <f>payesh!M65</f>
        <v>94/6/24</v>
      </c>
      <c r="W12" s="422" t="str">
        <f>payesh!M78</f>
        <v>1394/2/24</v>
      </c>
      <c r="X12" s="422">
        <f>payesh!M79</f>
        <v>83</v>
      </c>
      <c r="Y12" s="422" t="str">
        <f>payesh!$M$83</f>
        <v>94/6/25</v>
      </c>
      <c r="Z12" s="422">
        <f>payesh!$M$84</f>
        <v>0</v>
      </c>
      <c r="AA12" s="422">
        <f>payesh!M86</f>
        <v>220000000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سیروان</v>
      </c>
      <c r="E13" s="430" t="str">
        <f>payesh!N5</f>
        <v>حسن گاوداری</v>
      </c>
      <c r="F13" s="430" t="str">
        <f>payesh!N6</f>
        <v>راحیل</v>
      </c>
      <c r="G13" s="430" t="str">
        <f>payesh!N10</f>
        <v>الهادی</v>
      </c>
      <c r="H13" s="430" t="str">
        <f>payesh!N13</f>
        <v>زهرا میرزایی</v>
      </c>
      <c r="I13" s="431">
        <f>payesh!N14</f>
        <v>4724499</v>
      </c>
      <c r="J13" s="430" t="str">
        <f>payesh!N9</f>
        <v>ترابی</v>
      </c>
      <c r="K13" s="430" t="str">
        <f>payesh!N18</f>
        <v>ت5</v>
      </c>
      <c r="L13" s="430" t="str">
        <f>payesh!N8</f>
        <v>فعال</v>
      </c>
      <c r="M13" s="430">
        <f>payesh!N46</f>
        <v>0</v>
      </c>
      <c r="N13" s="431">
        <f>payesh!N17</f>
        <v>737461045</v>
      </c>
      <c r="O13" s="431">
        <f>payesh!N16</f>
        <v>16</v>
      </c>
      <c r="P13" s="430" t="str">
        <f>payesh!N19</f>
        <v>مریم باباییفرد</v>
      </c>
      <c r="Q13" s="430" t="str">
        <f>payesh!N20</f>
        <v>کبری صیدی</v>
      </c>
      <c r="R13" s="430" t="str">
        <f>payesh!N21</f>
        <v>لیلا نظری</v>
      </c>
      <c r="S13" s="430">
        <f>payesh!$N$55</f>
        <v>0</v>
      </c>
      <c r="T13" s="446" t="str">
        <f>payesh!N64</f>
        <v>94/3/1</v>
      </c>
      <c r="U13" s="430">
        <f>payesh!$N$56</f>
        <v>0</v>
      </c>
      <c r="V13" s="446">
        <f>payesh!N65</f>
        <v>0</v>
      </c>
      <c r="W13" s="430" t="str">
        <f>payesh!N78</f>
        <v>94/5/26</v>
      </c>
      <c r="X13" s="430">
        <f>payesh!N79</f>
        <v>78</v>
      </c>
      <c r="Y13" s="430" t="str">
        <f>payesh!$N$83</f>
        <v>94/6/25</v>
      </c>
      <c r="Z13" s="430">
        <f>payesh!$N$84</f>
        <v>0</v>
      </c>
      <c r="AA13" s="430">
        <f>payesh!N86</f>
        <v>180000000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سیروان</v>
      </c>
      <c r="E14" s="422" t="str">
        <f>payesh!O5</f>
        <v>حسن گاوداری</v>
      </c>
      <c r="F14" s="422" t="str">
        <f>payesh!O6</f>
        <v>کیمیا</v>
      </c>
      <c r="G14" s="422" t="str">
        <f>payesh!O10</f>
        <v>الهادی</v>
      </c>
      <c r="H14" s="422" t="str">
        <f>payesh!O13</f>
        <v>زهرا میرزایی</v>
      </c>
      <c r="I14" s="423">
        <f>payesh!O14</f>
        <v>4724499</v>
      </c>
      <c r="J14" s="422" t="str">
        <f>payesh!O9</f>
        <v>ترابی</v>
      </c>
      <c r="K14" s="422" t="str">
        <f>payesh!O18</f>
        <v>ت5</v>
      </c>
      <c r="L14" s="422" t="str">
        <f>payesh!O8</f>
        <v>فعال</v>
      </c>
      <c r="M14" s="422">
        <f>payesh!O46</f>
        <v>0</v>
      </c>
      <c r="N14" s="423">
        <f>payesh!O17</f>
        <v>738026623</v>
      </c>
      <c r="O14" s="423">
        <f>payesh!O16</f>
        <v>16</v>
      </c>
      <c r="P14" s="422" t="str">
        <f>payesh!O19</f>
        <v>احترام کمرخانی</v>
      </c>
      <c r="Q14" s="422" t="str">
        <f>payesh!O20</f>
        <v>خدابس خانی</v>
      </c>
      <c r="R14" s="422" t="str">
        <f>payesh!O21</f>
        <v>فاطمه صیدی</v>
      </c>
      <c r="S14" s="422">
        <f>payesh!$O$55</f>
        <v>0</v>
      </c>
      <c r="T14" s="445" t="str">
        <f>payesh!O64</f>
        <v>94/3/1</v>
      </c>
      <c r="U14" s="422">
        <f>payesh!$O$56</f>
        <v>0</v>
      </c>
      <c r="V14" s="445">
        <f>payesh!O65</f>
        <v>0</v>
      </c>
      <c r="W14" s="422" t="str">
        <f>payesh!O78</f>
        <v>94/5/26</v>
      </c>
      <c r="X14" s="422">
        <f>payesh!O79</f>
        <v>82</v>
      </c>
      <c r="Y14" s="422" t="str">
        <f>payesh!$O$83</f>
        <v>94/6/25</v>
      </c>
      <c r="Z14" s="422">
        <f>payesh!$O$84</f>
        <v>0</v>
      </c>
      <c r="AA14" s="422">
        <f>payesh!O86</f>
        <v>200000000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سیروان</v>
      </c>
      <c r="E15" s="430" t="str">
        <f>payesh!P5</f>
        <v>حسن گاوداری</v>
      </c>
      <c r="F15" s="430" t="str">
        <f>payesh!P6</f>
        <v>نسیم</v>
      </c>
      <c r="G15" s="430" t="str">
        <f>payesh!P10</f>
        <v>الهادی</v>
      </c>
      <c r="H15" s="430" t="str">
        <f>payesh!P13</f>
        <v>زهرا میرزایی</v>
      </c>
      <c r="I15" s="431">
        <f>payesh!P14</f>
        <v>4724499</v>
      </c>
      <c r="J15" s="430" t="str">
        <f>payesh!P9</f>
        <v>ترابی</v>
      </c>
      <c r="K15" s="430" t="str">
        <f>payesh!P18</f>
        <v>ت5</v>
      </c>
      <c r="L15" s="430" t="str">
        <f>payesh!P8</f>
        <v>فعال</v>
      </c>
      <c r="M15" s="430">
        <f>payesh!P46</f>
        <v>0</v>
      </c>
      <c r="N15" s="431">
        <f>payesh!P17</f>
        <v>737616386</v>
      </c>
      <c r="O15" s="431">
        <f>payesh!P16</f>
        <v>16</v>
      </c>
      <c r="P15" s="430" t="str">
        <f>payesh!P19</f>
        <v>عجب گل کرمبیگی</v>
      </c>
      <c r="Q15" s="430" t="str">
        <f>payesh!P20</f>
        <v>فاطمه عبدللهی</v>
      </c>
      <c r="R15" s="430" t="str">
        <f>payesh!P21</f>
        <v>احترام ابراهیمی</v>
      </c>
      <c r="S15" s="430">
        <f>payesh!$P$55</f>
        <v>0</v>
      </c>
      <c r="T15" s="446" t="str">
        <f>payesh!P64</f>
        <v>94/3/1</v>
      </c>
      <c r="U15" s="430">
        <f>payesh!$P$56</f>
        <v>0</v>
      </c>
      <c r="V15" s="446">
        <f>payesh!P65</f>
        <v>0</v>
      </c>
      <c r="W15" s="430" t="str">
        <f>payesh!P78</f>
        <v>94/5/26</v>
      </c>
      <c r="X15" s="430">
        <f>payesh!P79</f>
        <v>80</v>
      </c>
      <c r="Y15" s="430" t="str">
        <f>payesh!$P$83</f>
        <v>94/6/25</v>
      </c>
      <c r="Z15" s="430">
        <f>payesh!$P$84</f>
        <v>0</v>
      </c>
      <c r="AA15" s="430">
        <f>payesh!P86</f>
        <v>200000000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سیروان</v>
      </c>
      <c r="E16" s="422" t="str">
        <f>payesh!Q5</f>
        <v>مله ماران</v>
      </c>
      <c r="F16" s="422" t="str">
        <f>payesh!Q6</f>
        <v>پروانه</v>
      </c>
      <c r="G16" s="422" t="str">
        <f>payesh!Q10</f>
        <v>الهادی</v>
      </c>
      <c r="H16" s="422" t="str">
        <f>payesh!Q13</f>
        <v>زهرا میرزایی</v>
      </c>
      <c r="I16" s="423">
        <f>payesh!Q14</f>
        <v>4724499</v>
      </c>
      <c r="J16" s="422" t="str">
        <f>payesh!Q9</f>
        <v>ترابی</v>
      </c>
      <c r="K16" s="422" t="str">
        <f>payesh!Q18</f>
        <v>پ3</v>
      </c>
      <c r="L16" s="422" t="str">
        <f>payesh!Q8</f>
        <v>فعال</v>
      </c>
      <c r="M16" s="422">
        <f>payesh!Q46</f>
        <v>0</v>
      </c>
      <c r="N16" s="423">
        <f>payesh!Q17</f>
        <v>741148325</v>
      </c>
      <c r="O16" s="423">
        <f>payesh!Q16</f>
        <v>5</v>
      </c>
      <c r="P16" s="422" t="str">
        <f>payesh!Q19</f>
        <v>رضایی</v>
      </c>
      <c r="Q16" s="422" t="str">
        <f>payesh!Q20</f>
        <v>موسی رضا</v>
      </c>
      <c r="R16" s="422" t="str">
        <f>payesh!Q21</f>
        <v>کرمی</v>
      </c>
      <c r="S16" s="422">
        <f>payesh!$Q$55</f>
        <v>0</v>
      </c>
      <c r="T16" s="445">
        <f>payesh!Q64</f>
        <v>0</v>
      </c>
      <c r="U16" s="422">
        <f>payesh!$Q$56</f>
        <v>0</v>
      </c>
      <c r="V16" s="445">
        <f>payesh!Q65</f>
        <v>0</v>
      </c>
      <c r="W16" s="422">
        <f>payesh!Q78</f>
        <v>0</v>
      </c>
      <c r="X16" s="422">
        <f>payesh!Q79</f>
        <v>0</v>
      </c>
      <c r="Y16" s="422">
        <f>payesh!$Q$83</f>
        <v>0</v>
      </c>
      <c r="Z16" s="422">
        <f>payesh!$Q$84</f>
        <v>0</v>
      </c>
      <c r="AA16" s="422">
        <f>payesh!Q86</f>
        <v>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f>payesh!R3</f>
        <v>0</v>
      </c>
      <c r="D17" s="430">
        <f>payesh!R4</f>
        <v>0</v>
      </c>
      <c r="E17" s="430">
        <f>payesh!R5</f>
        <v>0</v>
      </c>
      <c r="F17" s="430">
        <f>payesh!R6</f>
        <v>0</v>
      </c>
      <c r="G17" s="430">
        <f>payesh!R10</f>
        <v>0</v>
      </c>
      <c r="H17" s="430">
        <f>payesh!R13</f>
        <v>0</v>
      </c>
      <c r="I17" s="431">
        <f>payesh!R14</f>
        <v>0</v>
      </c>
      <c r="J17" s="430">
        <f>payesh!R9</f>
        <v>0</v>
      </c>
      <c r="K17" s="430">
        <f>payesh!R18</f>
        <v>0</v>
      </c>
      <c r="L17" s="430">
        <f>payesh!R8</f>
        <v>0</v>
      </c>
      <c r="M17" s="430">
        <f>payesh!R46</f>
        <v>0</v>
      </c>
      <c r="N17" s="431">
        <f>payesh!R17</f>
        <v>0</v>
      </c>
      <c r="O17" s="431">
        <f>payesh!R16</f>
        <v>0</v>
      </c>
      <c r="P17" s="430">
        <f>payesh!R19</f>
        <v>0</v>
      </c>
      <c r="Q17" s="430">
        <f>payesh!R20</f>
        <v>0</v>
      </c>
      <c r="R17" s="430">
        <f>payesh!R21</f>
        <v>0</v>
      </c>
      <c r="S17" s="430">
        <f>payesh!$R$55</f>
        <v>0</v>
      </c>
      <c r="T17" s="446">
        <f>payesh!R64</f>
        <v>0</v>
      </c>
      <c r="U17" s="430">
        <f>payesh!$R$56</f>
        <v>0</v>
      </c>
      <c r="V17" s="446">
        <f>payesh!R65</f>
        <v>0</v>
      </c>
      <c r="W17" s="430">
        <f>payesh!R78</f>
        <v>0</v>
      </c>
      <c r="X17" s="430">
        <f>payesh!R79</f>
        <v>0</v>
      </c>
      <c r="Y17" s="430">
        <f>payesh!$R$83</f>
        <v>0</v>
      </c>
      <c r="Z17" s="430">
        <f>payesh!$R$84</f>
        <v>0</v>
      </c>
      <c r="AA17" s="430">
        <f>payesh!R86</f>
        <v>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f>payesh!S3</f>
        <v>0</v>
      </c>
      <c r="D18" s="422">
        <f>payesh!S4</f>
        <v>0</v>
      </c>
      <c r="E18" s="422">
        <f>payesh!S5</f>
        <v>0</v>
      </c>
      <c r="F18" s="422">
        <f>payesh!S6</f>
        <v>0</v>
      </c>
      <c r="G18" s="422">
        <f>payesh!S10</f>
        <v>0</v>
      </c>
      <c r="H18" s="422">
        <f>payesh!S13</f>
        <v>0</v>
      </c>
      <c r="I18" s="423">
        <f>payesh!S14</f>
        <v>0</v>
      </c>
      <c r="J18" s="422">
        <f>payesh!S9</f>
        <v>0</v>
      </c>
      <c r="K18" s="422">
        <f>payesh!S18</f>
        <v>0</v>
      </c>
      <c r="L18" s="422">
        <f>payesh!S8</f>
        <v>0</v>
      </c>
      <c r="M18" s="422">
        <f>payesh!S46</f>
        <v>0</v>
      </c>
      <c r="N18" s="423">
        <f>payesh!S17</f>
        <v>0</v>
      </c>
      <c r="O18" s="423">
        <f>payesh!S16</f>
        <v>0</v>
      </c>
      <c r="P18" s="422">
        <f>payesh!S19</f>
        <v>0</v>
      </c>
      <c r="Q18" s="422">
        <f>payesh!S20</f>
        <v>0</v>
      </c>
      <c r="R18" s="422">
        <f>payesh!S21</f>
        <v>0</v>
      </c>
      <c r="S18" s="422">
        <f>payesh!$S$55</f>
        <v>0</v>
      </c>
      <c r="T18" s="445">
        <f>payesh!S64</f>
        <v>0</v>
      </c>
      <c r="U18" s="422">
        <f>payesh!$S$56</f>
        <v>0</v>
      </c>
      <c r="V18" s="445">
        <f>payesh!S65</f>
        <v>0</v>
      </c>
      <c r="W18" s="422">
        <f>payesh!S78</f>
        <v>0</v>
      </c>
      <c r="X18" s="422">
        <f>payesh!S79</f>
        <v>0</v>
      </c>
      <c r="Y18" s="422">
        <f>payesh!$S$83</f>
        <v>0</v>
      </c>
      <c r="Z18" s="422">
        <f>payesh!$S$84</f>
        <v>0</v>
      </c>
      <c r="AA18" s="422">
        <f>payesh!S86</f>
        <v>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f>payesh!T3</f>
        <v>0</v>
      </c>
      <c r="D19" s="430">
        <f>payesh!T4</f>
        <v>0</v>
      </c>
      <c r="E19" s="430">
        <f>payesh!T5</f>
        <v>0</v>
      </c>
      <c r="F19" s="430">
        <f>payesh!T6</f>
        <v>0</v>
      </c>
      <c r="G19" s="430">
        <f>payesh!T10</f>
        <v>0</v>
      </c>
      <c r="H19" s="430">
        <f>payesh!T13</f>
        <v>0</v>
      </c>
      <c r="I19" s="431">
        <f>payesh!T14</f>
        <v>0</v>
      </c>
      <c r="J19" s="430">
        <f>payesh!T9</f>
        <v>0</v>
      </c>
      <c r="K19" s="430">
        <f>payesh!T18</f>
        <v>0</v>
      </c>
      <c r="L19" s="430">
        <f>payesh!T8</f>
        <v>0</v>
      </c>
      <c r="M19" s="430">
        <f>payesh!T46</f>
        <v>0</v>
      </c>
      <c r="N19" s="431">
        <f>payesh!T17</f>
        <v>0</v>
      </c>
      <c r="O19" s="431">
        <f>payesh!T16</f>
        <v>0</v>
      </c>
      <c r="P19" s="430">
        <f>payesh!T19</f>
        <v>0</v>
      </c>
      <c r="Q19" s="430">
        <f>payesh!T20</f>
        <v>0</v>
      </c>
      <c r="R19" s="430">
        <f>payesh!T21</f>
        <v>0</v>
      </c>
      <c r="S19" s="430">
        <f>payesh!$T$55</f>
        <v>0</v>
      </c>
      <c r="T19" s="446">
        <f>payesh!T64</f>
        <v>0</v>
      </c>
      <c r="U19" s="430">
        <f>payesh!$T$56</f>
        <v>0</v>
      </c>
      <c r="V19" s="446">
        <f>payesh!T65</f>
        <v>0</v>
      </c>
      <c r="W19" s="430">
        <f>payesh!T78</f>
        <v>0</v>
      </c>
      <c r="X19" s="430">
        <f>payesh!T79</f>
        <v>0</v>
      </c>
      <c r="Y19" s="430">
        <f>payesh!$T$83</f>
        <v>0</v>
      </c>
      <c r="Z19" s="430">
        <f>payesh!$T$84</f>
        <v>0</v>
      </c>
      <c r="AA19" s="430">
        <f>payesh!T86</f>
        <v>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f>payesh!U3</f>
        <v>0</v>
      </c>
      <c r="D20" s="422">
        <f>payesh!U4</f>
        <v>0</v>
      </c>
      <c r="E20" s="422">
        <f>payesh!U5</f>
        <v>0</v>
      </c>
      <c r="F20" s="422">
        <f>payesh!U6</f>
        <v>0</v>
      </c>
      <c r="G20" s="422">
        <f>payesh!U10</f>
        <v>0</v>
      </c>
      <c r="H20" s="422">
        <f>payesh!U13</f>
        <v>0</v>
      </c>
      <c r="I20" s="423">
        <f>payesh!U14</f>
        <v>0</v>
      </c>
      <c r="J20" s="422">
        <f>payesh!U9</f>
        <v>0</v>
      </c>
      <c r="K20" s="422">
        <f>payesh!U18</f>
        <v>0</v>
      </c>
      <c r="L20" s="422">
        <f>payesh!U8</f>
        <v>0</v>
      </c>
      <c r="M20" s="422">
        <f>payesh!U46</f>
        <v>0</v>
      </c>
      <c r="N20" s="423">
        <f>payesh!U17</f>
        <v>0</v>
      </c>
      <c r="O20" s="423">
        <f>payesh!U16</f>
        <v>0</v>
      </c>
      <c r="P20" s="422">
        <f>payesh!U19</f>
        <v>0</v>
      </c>
      <c r="Q20" s="422">
        <f>payesh!U20</f>
        <v>0</v>
      </c>
      <c r="R20" s="422">
        <f>payesh!U21</f>
        <v>0</v>
      </c>
      <c r="S20" s="422">
        <f>payesh!$U$55</f>
        <v>0</v>
      </c>
      <c r="T20" s="445">
        <f>payesh!U64</f>
        <v>0</v>
      </c>
      <c r="U20" s="422">
        <f>payesh!$U$56</f>
        <v>0</v>
      </c>
      <c r="V20" s="445">
        <f>payesh!U65</f>
        <v>0</v>
      </c>
      <c r="W20" s="422">
        <f>payesh!U78</f>
        <v>0</v>
      </c>
      <c r="X20" s="422">
        <f>payesh!U79</f>
        <v>0</v>
      </c>
      <c r="Y20" s="422">
        <f>payesh!$U$83</f>
        <v>0</v>
      </c>
      <c r="Z20" s="422">
        <f>payesh!$U$84</f>
        <v>0</v>
      </c>
      <c r="AA20" s="422">
        <f>payesh!U86</f>
        <v>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f>payesh!V3</f>
        <v>0</v>
      </c>
      <c r="D21" s="430">
        <f>payesh!V4</f>
        <v>0</v>
      </c>
      <c r="E21" s="430">
        <f>payesh!V5</f>
        <v>0</v>
      </c>
      <c r="F21" s="430">
        <f>payesh!V6</f>
        <v>0</v>
      </c>
      <c r="G21" s="430">
        <f>payesh!V10</f>
        <v>0</v>
      </c>
      <c r="H21" s="430">
        <f>payesh!V13</f>
        <v>0</v>
      </c>
      <c r="I21" s="431">
        <f>payesh!V14</f>
        <v>0</v>
      </c>
      <c r="J21" s="430">
        <f>payesh!V9</f>
        <v>0</v>
      </c>
      <c r="K21" s="430">
        <f>payesh!V18</f>
        <v>0</v>
      </c>
      <c r="L21" s="430">
        <f>payesh!V8</f>
        <v>0</v>
      </c>
      <c r="M21" s="430">
        <f>payesh!V46</f>
        <v>0</v>
      </c>
      <c r="N21" s="431">
        <f>payesh!V17</f>
        <v>0</v>
      </c>
      <c r="O21" s="431">
        <f>payesh!V16</f>
        <v>0</v>
      </c>
      <c r="P21" s="430">
        <f>payesh!V19</f>
        <v>0</v>
      </c>
      <c r="Q21" s="430">
        <f>payesh!V20</f>
        <v>0</v>
      </c>
      <c r="R21" s="430">
        <f>payesh!V21</f>
        <v>0</v>
      </c>
      <c r="S21" s="430">
        <f>payesh!$V$55</f>
        <v>0</v>
      </c>
      <c r="T21" s="446">
        <f>payesh!V64</f>
        <v>0</v>
      </c>
      <c r="U21" s="430">
        <f>payesh!$V$56</f>
        <v>0</v>
      </c>
      <c r="V21" s="446">
        <f>payesh!V65</f>
        <v>0</v>
      </c>
      <c r="W21" s="430">
        <f>payesh!V78</f>
        <v>0</v>
      </c>
      <c r="X21" s="430">
        <f>payesh!V79</f>
        <v>0</v>
      </c>
      <c r="Y21" s="430">
        <f>payesh!$V$83</f>
        <v>0</v>
      </c>
      <c r="Z21" s="430">
        <f>payesh!$V$84</f>
        <v>0</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f>payesh!X3</f>
        <v>0</v>
      </c>
      <c r="D22" s="422">
        <f>payesh!W4</f>
        <v>0</v>
      </c>
      <c r="E22" s="422">
        <f>payesh!W5</f>
        <v>0</v>
      </c>
      <c r="F22" s="422">
        <f>payesh!W6</f>
        <v>0</v>
      </c>
      <c r="G22" s="422">
        <f>payesh!W10</f>
        <v>0</v>
      </c>
      <c r="H22" s="422">
        <f>payesh!W13</f>
        <v>0</v>
      </c>
      <c r="I22" s="423">
        <f>payesh!W14</f>
        <v>0</v>
      </c>
      <c r="J22" s="422">
        <f>payesh!W9</f>
        <v>0</v>
      </c>
      <c r="K22" s="422">
        <f>payesh!W18</f>
        <v>0</v>
      </c>
      <c r="L22" s="422">
        <f>payesh!W8</f>
        <v>0</v>
      </c>
      <c r="M22" s="422">
        <f>payesh!W46</f>
        <v>0</v>
      </c>
      <c r="N22" s="423">
        <f>payesh!W17</f>
        <v>0</v>
      </c>
      <c r="O22" s="423">
        <f>payesh!W16</f>
        <v>0</v>
      </c>
      <c r="P22" s="422">
        <f>payesh!W19</f>
        <v>0</v>
      </c>
      <c r="Q22" s="422">
        <f>payesh!W20</f>
        <v>0</v>
      </c>
      <c r="R22" s="422">
        <f>payesh!W21</f>
        <v>0</v>
      </c>
      <c r="S22" s="422">
        <f>payesh!$W$55</f>
        <v>0</v>
      </c>
      <c r="T22" s="445">
        <f>payesh!W64</f>
        <v>0</v>
      </c>
      <c r="U22" s="422">
        <f>payesh!$W$56</f>
        <v>0</v>
      </c>
      <c r="V22" s="445">
        <f>payesh!W65</f>
        <v>0</v>
      </c>
      <c r="W22" s="422">
        <f>payesh!W78</f>
        <v>0</v>
      </c>
      <c r="X22" s="422">
        <f>payesh!W79</f>
        <v>0</v>
      </c>
      <c r="Y22" s="422">
        <f>payesh!$W$83</f>
        <v>0</v>
      </c>
      <c r="Z22" s="422">
        <f>payesh!$W$84</f>
        <v>0</v>
      </c>
      <c r="AA22" s="422">
        <f>payesh!W86</f>
        <v>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f>payesh!X3</f>
        <v>0</v>
      </c>
      <c r="D23" s="430">
        <f>payesh!X4</f>
        <v>0</v>
      </c>
      <c r="E23" s="430">
        <f>payesh!X5</f>
        <v>0</v>
      </c>
      <c r="F23" s="430">
        <f>payesh!X6</f>
        <v>0</v>
      </c>
      <c r="G23" s="430">
        <f>payesh!X10</f>
        <v>0</v>
      </c>
      <c r="H23" s="430">
        <f>payesh!X13</f>
        <v>0</v>
      </c>
      <c r="I23" s="431">
        <f>payesh!X14</f>
        <v>0</v>
      </c>
      <c r="J23" s="430">
        <f>payesh!X9</f>
        <v>0</v>
      </c>
      <c r="K23" s="430">
        <f>payesh!X18</f>
        <v>0</v>
      </c>
      <c r="L23" s="430">
        <f>payesh!X8</f>
        <v>0</v>
      </c>
      <c r="M23" s="430">
        <f>payesh!X46</f>
        <v>0</v>
      </c>
      <c r="N23" s="431">
        <f>payesh!X17</f>
        <v>0</v>
      </c>
      <c r="O23" s="431">
        <f>payesh!X16</f>
        <v>0</v>
      </c>
      <c r="P23" s="430">
        <f>payesh!X19</f>
        <v>0</v>
      </c>
      <c r="Q23" s="430">
        <f>payesh!X20</f>
        <v>0</v>
      </c>
      <c r="R23" s="430">
        <f>payesh!X21</f>
        <v>0</v>
      </c>
      <c r="S23" s="430">
        <f>payesh!$X$55</f>
        <v>0</v>
      </c>
      <c r="T23" s="446">
        <f>payesh!X64</f>
        <v>0</v>
      </c>
      <c r="U23" s="430">
        <f>payesh!$X$56</f>
        <v>0</v>
      </c>
      <c r="V23" s="446">
        <f>payesh!X65</f>
        <v>0</v>
      </c>
      <c r="W23" s="430">
        <f>payesh!X78</f>
        <v>0</v>
      </c>
      <c r="X23" s="430">
        <f>payesh!X79</f>
        <v>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f>payesh!Y3</f>
        <v>0</v>
      </c>
      <c r="D24" s="422">
        <f>payesh!Y4</f>
        <v>0</v>
      </c>
      <c r="E24" s="422">
        <f>payesh!Y5</f>
        <v>0</v>
      </c>
      <c r="F24" s="422">
        <f>payesh!Y6</f>
        <v>0</v>
      </c>
      <c r="G24" s="422">
        <f>payesh!Y10</f>
        <v>0</v>
      </c>
      <c r="H24" s="422">
        <f>payesh!Y13</f>
        <v>0</v>
      </c>
      <c r="I24" s="423">
        <f>payesh!Y14</f>
        <v>0</v>
      </c>
      <c r="J24" s="422">
        <f>payesh!Y9</f>
        <v>0</v>
      </c>
      <c r="K24" s="422">
        <f>payesh!Y18</f>
        <v>0</v>
      </c>
      <c r="L24" s="422">
        <f>payesh!Y8</f>
        <v>0</v>
      </c>
      <c r="M24" s="422">
        <f>payesh!Y46</f>
        <v>0</v>
      </c>
      <c r="N24" s="423">
        <f>payesh!Y17</f>
        <v>0</v>
      </c>
      <c r="O24" s="423">
        <f>payesh!Y16</f>
        <v>0</v>
      </c>
      <c r="P24" s="422">
        <f>payesh!Y19</f>
        <v>0</v>
      </c>
      <c r="Q24" s="422">
        <f>payesh!Y20</f>
        <v>0</v>
      </c>
      <c r="R24" s="422">
        <f>payesh!Y21</f>
        <v>0</v>
      </c>
      <c r="S24" s="422">
        <f>payesh!$Y$55</f>
        <v>0</v>
      </c>
      <c r="T24" s="445">
        <f>payesh!Y64</f>
        <v>0</v>
      </c>
      <c r="U24" s="422">
        <f>payesh!$Y$56</f>
        <v>0</v>
      </c>
      <c r="V24" s="445">
        <f>payesh!Y65</f>
        <v>0</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f>payesh!Z3</f>
        <v>0</v>
      </c>
      <c r="D25" s="430">
        <f>payesh!Z4</f>
        <v>0</v>
      </c>
      <c r="E25" s="430">
        <f>payesh!Z5</f>
        <v>0</v>
      </c>
      <c r="F25" s="430">
        <f>payesh!Z6</f>
        <v>0</v>
      </c>
      <c r="G25" s="430">
        <f>payesh!Z10</f>
        <v>0</v>
      </c>
      <c r="H25" s="430">
        <f>payesh!Z13</f>
        <v>0</v>
      </c>
      <c r="I25" s="431">
        <f>payesh!Z14</f>
        <v>0</v>
      </c>
      <c r="J25" s="430">
        <f>payesh!Z9</f>
        <v>0</v>
      </c>
      <c r="K25" s="430">
        <f>payesh!Z18</f>
        <v>0</v>
      </c>
      <c r="L25" s="430">
        <f>payesh!Z8</f>
        <v>0</v>
      </c>
      <c r="M25" s="430">
        <f>payesh!Z46</f>
        <v>0</v>
      </c>
      <c r="N25" s="431">
        <f>payesh!Z17</f>
        <v>0</v>
      </c>
      <c r="O25" s="431">
        <f>payesh!Z16</f>
        <v>0</v>
      </c>
      <c r="P25" s="430">
        <f>payesh!Z19</f>
        <v>0</v>
      </c>
      <c r="Q25" s="430">
        <f>payesh!Z20</f>
        <v>0</v>
      </c>
      <c r="R25" s="430">
        <f>payesh!Z21</f>
        <v>0</v>
      </c>
      <c r="S25" s="430">
        <f>payesh!$Z$55</f>
        <v>0</v>
      </c>
      <c r="T25" s="446">
        <f>payesh!Z64</f>
        <v>0</v>
      </c>
      <c r="U25" s="430">
        <f>payesh!$Z$56</f>
        <v>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f>payesh!AA3</f>
        <v>0</v>
      </c>
      <c r="D26" s="422">
        <f>payesh!AA4</f>
        <v>0</v>
      </c>
      <c r="E26" s="422">
        <f>payesh!AA5</f>
        <v>0</v>
      </c>
      <c r="F26" s="422">
        <f>payesh!AA6</f>
        <v>0</v>
      </c>
      <c r="G26" s="422">
        <f>payesh!AA10</f>
        <v>0</v>
      </c>
      <c r="H26" s="422">
        <f>payesh!AA13</f>
        <v>0</v>
      </c>
      <c r="I26" s="423">
        <f>payesh!AA14</f>
        <v>0</v>
      </c>
      <c r="J26" s="422">
        <f>payesh!AA9</f>
        <v>0</v>
      </c>
      <c r="K26" s="422">
        <f>payesh!AA18</f>
        <v>0</v>
      </c>
      <c r="L26" s="422">
        <f>payesh!AA8</f>
        <v>0</v>
      </c>
      <c r="M26" s="422">
        <f>payesh!AA46</f>
        <v>0</v>
      </c>
      <c r="N26" s="423">
        <f>payesh!AA17</f>
        <v>0</v>
      </c>
      <c r="O26" s="423">
        <f>payesh!AA16</f>
        <v>0</v>
      </c>
      <c r="P26" s="422">
        <f>payesh!AA19</f>
        <v>0</v>
      </c>
      <c r="Q26" s="422">
        <f>payesh!AA20</f>
        <v>0</v>
      </c>
      <c r="R26" s="422">
        <f>payesh!AA21</f>
        <v>0</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f>payesh!AB3</f>
        <v>0</v>
      </c>
      <c r="D27" s="430">
        <f>payesh!AB4</f>
        <v>0</v>
      </c>
      <c r="E27" s="430">
        <f>payesh!AB5</f>
        <v>0</v>
      </c>
      <c r="F27" s="430">
        <f>payesh!AB6</f>
        <v>0</v>
      </c>
      <c r="G27" s="430">
        <f>payesh!AB10</f>
        <v>0</v>
      </c>
      <c r="H27" s="430">
        <f>payesh!AB13</f>
        <v>0</v>
      </c>
      <c r="I27" s="431">
        <f>payesh!AB14</f>
        <v>0</v>
      </c>
      <c r="J27" s="430">
        <f>payesh!AB9</f>
        <v>0</v>
      </c>
      <c r="K27" s="430">
        <f>payesh!AB18</f>
        <v>0</v>
      </c>
      <c r="L27" s="430">
        <f>payesh!AB8</f>
        <v>0</v>
      </c>
      <c r="M27" s="430">
        <f>payesh!AB46</f>
        <v>0</v>
      </c>
      <c r="N27" s="431">
        <f>payesh!AB17</f>
        <v>0</v>
      </c>
      <c r="O27" s="431">
        <f>payesh!AB16</f>
        <v>0</v>
      </c>
      <c r="P27" s="430">
        <f>payesh!AB19</f>
        <v>0</v>
      </c>
      <c r="Q27" s="430">
        <f>payesh!AB20</f>
        <v>0</v>
      </c>
      <c r="R27" s="430">
        <f>payesh!AB21</f>
        <v>0</v>
      </c>
      <c r="S27" s="430">
        <f>payesh!$AB$55</f>
        <v>0</v>
      </c>
      <c r="T27" s="446">
        <f>payesh!AB64</f>
        <v>0</v>
      </c>
      <c r="U27" s="430">
        <f>payesh!$AB$56</f>
        <v>0</v>
      </c>
      <c r="V27" s="446">
        <f>payesh!AB65</f>
        <v>0</v>
      </c>
      <c r="W27" s="430">
        <f>payesh!AB78</f>
        <v>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f>payesh!AC3</f>
        <v>0</v>
      </c>
      <c r="D28" s="422">
        <f>payesh!AC4</f>
        <v>0</v>
      </c>
      <c r="E28" s="422">
        <f>payesh!AC5</f>
        <v>0</v>
      </c>
      <c r="F28" s="422">
        <f>payesh!AC6</f>
        <v>0</v>
      </c>
      <c r="G28" s="422">
        <f>payesh!AC10</f>
        <v>0</v>
      </c>
      <c r="H28" s="422">
        <f>payesh!AC13</f>
        <v>0</v>
      </c>
      <c r="I28" s="423">
        <f>payesh!AC14</f>
        <v>0</v>
      </c>
      <c r="J28" s="422">
        <f>payesh!AC9</f>
        <v>0</v>
      </c>
      <c r="K28" s="422">
        <f>payesh!AC18</f>
        <v>0</v>
      </c>
      <c r="L28" s="422">
        <f>payesh!AC8</f>
        <v>0</v>
      </c>
      <c r="M28" s="422">
        <f>payesh!AC46</f>
        <v>0</v>
      </c>
      <c r="N28" s="423">
        <f>payesh!AC17</f>
        <v>0</v>
      </c>
      <c r="O28" s="423">
        <f>payesh!AC16</f>
        <v>0</v>
      </c>
      <c r="P28" s="422">
        <f>payesh!AC19</f>
        <v>0</v>
      </c>
      <c r="Q28" s="422">
        <f>payesh!AC20</f>
        <v>0</v>
      </c>
      <c r="R28" s="422">
        <f>payesh!AC21</f>
        <v>0</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1KW3UEXYBiGiyxTFG/0aumJj6himwCFEZE0LP5tdn7yycQ0CEfDlJ59RhmTMlvabSQeBse6FfIcvPqKwcXREBA==" saltValue="uRAYAwTlnAr/AdXdZdZx4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0.99999999999999978</v>
      </c>
      <c r="F3" s="90"/>
    </row>
    <row r="4" spans="2:6" ht="15" customHeight="1" x14ac:dyDescent="0.25">
      <c r="B4" s="663"/>
      <c r="C4" s="664"/>
      <c r="D4" s="113" t="s">
        <v>92</v>
      </c>
      <c r="E4" s="139">
        <f>SUMPRODUCT((payesh!E11:ED11&lt;&gt;"")/COUNTIF(payesh!E11:ED11,payesh!E11:ED11&amp;""))</f>
        <v>0.99999999999999978</v>
      </c>
      <c r="F4" s="90"/>
    </row>
    <row r="5" spans="2:6" ht="15" customHeight="1" thickBot="1" x14ac:dyDescent="0.3">
      <c r="B5" s="665"/>
      <c r="C5" s="666"/>
      <c r="D5" s="114" t="s">
        <v>175</v>
      </c>
      <c r="E5" s="140">
        <f>SUMPRODUCT((payesh!E13:ED13&lt;&gt;"")/COUNTIF(payesh!E13:ED13,payesh!E13:ED13&amp;""))</f>
        <v>0.99999999999999978</v>
      </c>
      <c r="F5" s="137"/>
    </row>
    <row r="6" spans="2:6" ht="15" customHeight="1" x14ac:dyDescent="0.25">
      <c r="B6" s="667" t="s">
        <v>11</v>
      </c>
      <c r="C6" s="668"/>
      <c r="D6" s="115" t="s">
        <v>176</v>
      </c>
      <c r="E6" s="141">
        <f>SUMPRODUCT((payesh!E4:ED4&lt;&gt;"")/COUNTIF(payesh!E4:ED4,payesh!E4:ED4&amp;""))</f>
        <v>0.99999999999999978</v>
      </c>
      <c r="F6" s="137"/>
    </row>
    <row r="7" spans="2:6" ht="15" customHeight="1" x14ac:dyDescent="0.25">
      <c r="B7" s="669"/>
      <c r="C7" s="670"/>
      <c r="D7" s="115" t="s">
        <v>93</v>
      </c>
      <c r="E7" s="142">
        <f>SUMPRODUCT((payesh!E5:ED5&lt;&gt;"")/COUNTIF(payesh!E5:ED5,payesh!E5:ED5&amp;""))</f>
        <v>7.9999999999999991</v>
      </c>
      <c r="F7" s="90"/>
    </row>
    <row r="8" spans="2:6" ht="15" customHeight="1" x14ac:dyDescent="0.25">
      <c r="B8" s="669"/>
      <c r="C8" s="670"/>
      <c r="D8" s="116" t="s">
        <v>177</v>
      </c>
      <c r="E8" s="142">
        <v>0</v>
      </c>
      <c r="F8" s="137"/>
    </row>
    <row r="9" spans="2:6" ht="15" customHeight="1" x14ac:dyDescent="0.25">
      <c r="B9" s="669"/>
      <c r="C9" s="670"/>
      <c r="D9" s="116" t="s">
        <v>94</v>
      </c>
      <c r="E9" s="142">
        <f>COUNT(payesh!E22:ED22)</f>
        <v>13</v>
      </c>
      <c r="F9" s="90"/>
    </row>
    <row r="10" spans="2:6" ht="15" customHeight="1" x14ac:dyDescent="0.25">
      <c r="B10" s="669"/>
      <c r="C10" s="670"/>
      <c r="D10" s="116" t="s">
        <v>178</v>
      </c>
      <c r="E10" s="142">
        <f>SUM(payesh!E22:ED22)</f>
        <v>200</v>
      </c>
      <c r="F10" s="137"/>
    </row>
    <row r="11" spans="2:6" ht="15" customHeight="1" x14ac:dyDescent="0.25">
      <c r="B11" s="669"/>
      <c r="C11" s="670"/>
      <c r="D11" s="116" t="s">
        <v>95</v>
      </c>
      <c r="E11" s="142">
        <f>E10/E9</f>
        <v>15.384615384615385</v>
      </c>
      <c r="F11" s="137"/>
    </row>
    <row r="12" spans="2:6" ht="15" customHeight="1" x14ac:dyDescent="0.25">
      <c r="B12" s="669"/>
      <c r="C12" s="670"/>
      <c r="D12" s="116" t="s">
        <v>1</v>
      </c>
      <c r="E12" s="142">
        <f>SUM(payesh!E23:ED23)</f>
        <v>200</v>
      </c>
      <c r="F12" s="137"/>
    </row>
    <row r="13" spans="2:6" ht="15" customHeight="1" x14ac:dyDescent="0.25">
      <c r="B13" s="669"/>
      <c r="C13" s="670"/>
      <c r="D13" s="116" t="s">
        <v>3</v>
      </c>
      <c r="E13" s="143">
        <f>(E12*100)/E10</f>
        <v>100</v>
      </c>
      <c r="F13" s="90"/>
    </row>
    <row r="14" spans="2:6" ht="15" customHeight="1" x14ac:dyDescent="0.25">
      <c r="B14" s="669"/>
      <c r="C14" s="670"/>
      <c r="D14" s="116" t="s">
        <v>96</v>
      </c>
      <c r="E14" s="142">
        <f>SUM(payesh!E26:ED26)</f>
        <v>92</v>
      </c>
      <c r="F14" s="137"/>
    </row>
    <row r="15" spans="2:6" ht="16.5" customHeight="1" x14ac:dyDescent="0.25">
      <c r="B15" s="669"/>
      <c r="C15" s="670"/>
      <c r="D15" s="116" t="s">
        <v>179</v>
      </c>
      <c r="E15" s="143">
        <f>(E14*100)/E12</f>
        <v>46</v>
      </c>
      <c r="F15" s="90"/>
    </row>
    <row r="16" spans="2:6" ht="15" customHeight="1" thickBot="1" x14ac:dyDescent="0.3">
      <c r="B16" s="671"/>
      <c r="C16" s="672"/>
      <c r="D16" s="116" t="s">
        <v>180</v>
      </c>
      <c r="E16" s="144">
        <f>AVERAGE(payesh!E29:ED29)</f>
        <v>39.307692307692307</v>
      </c>
      <c r="F16" s="137"/>
    </row>
    <row r="17" spans="2:6" ht="15.75" customHeight="1" x14ac:dyDescent="0.25">
      <c r="B17" s="673" t="s">
        <v>181</v>
      </c>
      <c r="C17" s="674"/>
      <c r="D17" s="117" t="s">
        <v>182</v>
      </c>
      <c r="E17" s="145">
        <f>SUM(payesh!E62:ED62)/1000</f>
        <v>527135</v>
      </c>
      <c r="F17" s="90"/>
    </row>
    <row r="18" spans="2:6" ht="14.25" customHeight="1" x14ac:dyDescent="0.25">
      <c r="B18" s="675"/>
      <c r="C18" s="676"/>
      <c r="D18" s="118" t="s">
        <v>183</v>
      </c>
      <c r="E18" s="146">
        <f>SUM(payesh!E68:ED68)</f>
        <v>197</v>
      </c>
      <c r="F18" s="137"/>
    </row>
    <row r="19" spans="2:6" ht="14.25" customHeight="1" x14ac:dyDescent="0.25">
      <c r="B19" s="675"/>
      <c r="C19" s="676"/>
      <c r="D19" s="118" t="s">
        <v>184</v>
      </c>
      <c r="E19" s="146">
        <f>SUM(payesh!E67:ED67)/1000</f>
        <v>550000</v>
      </c>
      <c r="F19" s="90"/>
    </row>
    <row r="20" spans="2:6" ht="14.25" customHeight="1" x14ac:dyDescent="0.25">
      <c r="B20" s="675"/>
      <c r="C20" s="676"/>
      <c r="D20" s="118" t="s">
        <v>97</v>
      </c>
      <c r="E20" s="146">
        <f>E19/E18</f>
        <v>2791.8781725888325</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0.99999999999999978</v>
      </c>
      <c r="F22" s="137"/>
    </row>
    <row r="23" spans="2:6" ht="14.25" customHeight="1" thickBot="1" x14ac:dyDescent="0.3">
      <c r="B23" s="679"/>
      <c r="C23" s="683"/>
      <c r="D23" s="121" t="s">
        <v>100</v>
      </c>
      <c r="E23" s="416">
        <f>COUNT(payesh!E84:ED84)</f>
        <v>6</v>
      </c>
      <c r="F23" s="90"/>
    </row>
    <row r="24" spans="2:6" ht="14.25" customHeight="1" x14ac:dyDescent="0.25">
      <c r="B24" s="680"/>
      <c r="C24" s="684" t="s">
        <v>186</v>
      </c>
      <c r="D24" s="122" t="s">
        <v>187</v>
      </c>
      <c r="E24" s="414">
        <f>COUNT(payesh!E86:ED86)</f>
        <v>12</v>
      </c>
      <c r="F24" s="137"/>
    </row>
    <row r="25" spans="2:6" ht="14.25" customHeight="1" x14ac:dyDescent="0.25">
      <c r="B25" s="680"/>
      <c r="C25" s="684"/>
      <c r="D25" s="123" t="s">
        <v>188</v>
      </c>
      <c r="E25" s="148">
        <f>SUM(payesh!E86:ED86)/1000</f>
        <v>2275000</v>
      </c>
      <c r="F25" s="90"/>
    </row>
    <row r="26" spans="2:6" ht="14.25" customHeight="1" x14ac:dyDescent="0.25">
      <c r="B26" s="680"/>
      <c r="C26" s="684"/>
      <c r="D26" s="123" t="s">
        <v>101</v>
      </c>
      <c r="E26" s="148">
        <f>AVERAGE(payesh!E89:ED89)</f>
        <v>19</v>
      </c>
      <c r="F26" s="137"/>
    </row>
    <row r="27" spans="2:6" ht="28.5" x14ac:dyDescent="0.25">
      <c r="B27" s="680"/>
      <c r="C27" s="684" t="s">
        <v>186</v>
      </c>
      <c r="D27" s="123" t="s">
        <v>102</v>
      </c>
      <c r="E27" s="148">
        <f>AVERAGE(payesh!E90:ED90)</f>
        <v>21</v>
      </c>
    </row>
    <row r="28" spans="2:6" x14ac:dyDescent="0.25">
      <c r="B28" s="680"/>
      <c r="C28" s="684"/>
      <c r="D28" s="123" t="s">
        <v>103</v>
      </c>
      <c r="E28" s="148">
        <f>SUM(payesh!E91:ED91)</f>
        <v>183</v>
      </c>
    </row>
    <row r="29" spans="2:6" x14ac:dyDescent="0.25">
      <c r="B29" s="680"/>
      <c r="C29" s="684"/>
      <c r="D29" s="123" t="s">
        <v>104</v>
      </c>
      <c r="E29" s="149">
        <f>E25/E28</f>
        <v>12431.693989071038</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0</v>
      </c>
    </row>
    <row r="32" spans="2:6" x14ac:dyDescent="0.25">
      <c r="B32" s="680"/>
      <c r="C32" s="684"/>
      <c r="D32" s="123" t="s">
        <v>188</v>
      </c>
      <c r="E32" s="148">
        <f>SUM(payesh!E99:ED99)/1000</f>
        <v>0</v>
      </c>
    </row>
    <row r="33" spans="2:14" x14ac:dyDescent="0.25">
      <c r="B33" s="680"/>
      <c r="C33" s="684"/>
      <c r="D33" s="123" t="s">
        <v>191</v>
      </c>
      <c r="E33" s="148" t="e">
        <f>AVERAGE(payesh!E102:ED102)</f>
        <v>#DIV/0!</v>
      </c>
    </row>
    <row r="34" spans="2:14" ht="28.5" x14ac:dyDescent="0.25">
      <c r="B34" s="680"/>
      <c r="C34" s="684" t="s">
        <v>189</v>
      </c>
      <c r="D34" s="123" t="s">
        <v>102</v>
      </c>
      <c r="E34" s="148" t="e">
        <f>AVERAGE(payesh!E103:ED103)</f>
        <v>#DIV/0!</v>
      </c>
    </row>
    <row r="35" spans="2:14" x14ac:dyDescent="0.25">
      <c r="B35" s="680"/>
      <c r="C35" s="684"/>
      <c r="D35" s="123" t="s">
        <v>192</v>
      </c>
      <c r="E35" s="148">
        <f>SUM(payesh!E104:ED104)</f>
        <v>0</v>
      </c>
      <c r="N35" s="151"/>
    </row>
    <row r="36" spans="2:14" x14ac:dyDescent="0.25">
      <c r="B36" s="680"/>
      <c r="C36" s="684"/>
      <c r="D36" s="123" t="s">
        <v>193</v>
      </c>
      <c r="E36" s="149" t="e">
        <f>E32/E35</f>
        <v>#DIV/0!</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2275000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algorithmName="SHA-512" hashValue="111o1C/wPrbRvPCd8a2tsOSHWGCqPoZ3BUipgUoMCz3Se8icQZZ6mfedBDdmcFSEPcEc6066fQoXVaSI7SKL+A==" saltValue="SGh6iNrkctEgjhbqp1tPU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WaaGg95a2Nd+yON/Ffo0JCX+TLT+pLegoGrQK8TNKiAKNFeN+tA9svk65HbY8k8+NlRVE55Ta1dqnB/gYXY5Sg==" saltValue="M/0j1dvBIpzzaOKjYjZhQQ=="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سیروان</v>
      </c>
      <c r="G5" s="417" t="str">
        <f>SHG!E4</f>
        <v>بوژان</v>
      </c>
      <c r="H5" s="418" t="str">
        <f>payesh!E15</f>
        <v>3/3/1393</v>
      </c>
      <c r="I5" s="417" t="str">
        <f>SHG!F4</f>
        <v>نسترن</v>
      </c>
      <c r="J5" s="419"/>
      <c r="K5" s="417">
        <f>payesh!E22</f>
        <v>15</v>
      </c>
      <c r="L5" s="417" t="str">
        <f>SHG!P4</f>
        <v>فریده بساط پور</v>
      </c>
      <c r="M5" s="417" t="str">
        <f>SHG!Q4</f>
        <v>معصومه مرادی</v>
      </c>
      <c r="N5" s="417" t="str">
        <f>SHG!R4</f>
        <v>لبلا مرادی</v>
      </c>
      <c r="O5" s="418">
        <f>SHG!N4</f>
        <v>707298549</v>
      </c>
      <c r="P5" s="417">
        <f>payesh!E62</f>
        <v>48350000</v>
      </c>
      <c r="Q5" s="420">
        <f>payesh!E82</f>
        <v>180000000</v>
      </c>
    </row>
    <row r="6" spans="1:17" ht="18.75" thickBot="1" x14ac:dyDescent="0.45">
      <c r="A6" s="164" t="s">
        <v>231</v>
      </c>
      <c r="B6" s="167">
        <f>COUNTIF(J5:J134,"اعتبارسنجی شده")</f>
        <v>0</v>
      </c>
      <c r="D6" s="427">
        <f>SHG!B5</f>
        <v>2</v>
      </c>
      <c r="E6" s="429" t="str">
        <f>SHG!C5</f>
        <v>ایلام</v>
      </c>
      <c r="F6" s="430" t="str">
        <f>SHG!D5</f>
        <v>سیروان</v>
      </c>
      <c r="G6" s="430" t="str">
        <f>SHG!E5</f>
        <v>بوژان</v>
      </c>
      <c r="H6" s="431" t="str">
        <f>payesh!F15</f>
        <v>3/3/1393</v>
      </c>
      <c r="I6" s="430" t="str">
        <f>SHG!F5</f>
        <v>رز</v>
      </c>
      <c r="J6" s="432"/>
      <c r="K6" s="430">
        <f>payesh!F22</f>
        <v>15</v>
      </c>
      <c r="L6" s="430" t="str">
        <f>SHG!P5</f>
        <v>زینب غلامی</v>
      </c>
      <c r="M6" s="430" t="str">
        <f>SHG!Q5</f>
        <v>نسرین کرمی</v>
      </c>
      <c r="N6" s="430" t="str">
        <f>SHG!R5</f>
        <v>ناهید قمری</v>
      </c>
      <c r="O6" s="431">
        <f>SHG!N5</f>
        <v>707295741</v>
      </c>
      <c r="P6" s="430">
        <f>payesh!F62</f>
        <v>44830000</v>
      </c>
      <c r="Q6" s="433">
        <f>payesh!F82</f>
        <v>150000000</v>
      </c>
    </row>
    <row r="7" spans="1:17" ht="18.75" thickBot="1" x14ac:dyDescent="0.45">
      <c r="A7" s="165" t="s">
        <v>232</v>
      </c>
      <c r="B7" s="168">
        <f>COUNTIF(J5:J134,"مراحل بانکی")</f>
        <v>0</v>
      </c>
      <c r="D7" s="434">
        <f>SHG!B6</f>
        <v>3</v>
      </c>
      <c r="E7" s="428" t="str">
        <f>SHG!C6</f>
        <v>ایلام</v>
      </c>
      <c r="F7" s="422" t="str">
        <f>SHG!D6</f>
        <v>سیروان</v>
      </c>
      <c r="G7" s="422" t="str">
        <f>SHG!E6</f>
        <v>عمارت وبو|زان</v>
      </c>
      <c r="H7" s="423" t="str">
        <f>payesh!G15</f>
        <v>3/3/1393</v>
      </c>
      <c r="I7" s="422" t="str">
        <f>SHG!F6</f>
        <v>شکوفه</v>
      </c>
      <c r="J7" s="424"/>
      <c r="K7" s="422">
        <f>payesh!G22</f>
        <v>15</v>
      </c>
      <c r="L7" s="422" t="str">
        <f>SHG!P6</f>
        <v>فریبا قنبرزاده</v>
      </c>
      <c r="M7" s="422" t="str">
        <f>SHG!Q6</f>
        <v>فروزان قمری</v>
      </c>
      <c r="N7" s="422" t="str">
        <f>SHG!R6</f>
        <v>فرزانه پیریزاده</v>
      </c>
      <c r="O7" s="423">
        <f>SHG!N6</f>
        <v>709700463</v>
      </c>
      <c r="P7" s="422">
        <f>payesh!G62</f>
        <v>50865000</v>
      </c>
      <c r="Q7" s="425">
        <f>payesh!G82</f>
        <v>160000000</v>
      </c>
    </row>
    <row r="8" spans="1:17" ht="18.75" thickBot="1" x14ac:dyDescent="0.45">
      <c r="A8" s="164" t="s">
        <v>233</v>
      </c>
      <c r="B8" s="167">
        <f>COUNTIF(J5:J134,"دریافت وام بانکی")</f>
        <v>0</v>
      </c>
      <c r="D8" s="427">
        <f>SHG!B7</f>
        <v>4</v>
      </c>
      <c r="E8" s="429" t="str">
        <f>SHG!C7</f>
        <v>ایلام</v>
      </c>
      <c r="F8" s="430" t="str">
        <f>SHG!D7</f>
        <v>سیروان</v>
      </c>
      <c r="G8" s="430" t="str">
        <f>SHG!E7</f>
        <v>گوراب</v>
      </c>
      <c r="H8" s="431" t="str">
        <f>payesh!H15</f>
        <v>3/3/1393</v>
      </c>
      <c r="I8" s="430" t="str">
        <f>SHG!F7</f>
        <v>شبنم</v>
      </c>
      <c r="J8" s="432"/>
      <c r="K8" s="430">
        <f>payesh!H22</f>
        <v>15</v>
      </c>
      <c r="L8" s="430" t="str">
        <f>SHG!P7</f>
        <v>کبری شیری</v>
      </c>
      <c r="M8" s="430" t="str">
        <f>SHG!Q7</f>
        <v>فرشته رستمی</v>
      </c>
      <c r="N8" s="430" t="str">
        <f>SHG!R7</f>
        <v>منور فیضالهی</v>
      </c>
      <c r="O8" s="431">
        <f>SHG!N7</f>
        <v>709463136</v>
      </c>
      <c r="P8" s="430">
        <f>payesh!H62</f>
        <v>49560000</v>
      </c>
      <c r="Q8" s="433">
        <f>payesh!H82</f>
        <v>180000000</v>
      </c>
    </row>
    <row r="9" spans="1:17" ht="18.75" thickBot="1" x14ac:dyDescent="0.45">
      <c r="A9" s="166" t="s">
        <v>106</v>
      </c>
      <c r="B9" s="163">
        <f>SUM(B4:B8)</f>
        <v>0</v>
      </c>
      <c r="D9" s="434">
        <f>SHG!B8</f>
        <v>5</v>
      </c>
      <c r="E9" s="428" t="str">
        <f>SHG!C8</f>
        <v>ایلام</v>
      </c>
      <c r="F9" s="422" t="str">
        <f>SHG!D8</f>
        <v>سیروان</v>
      </c>
      <c r="G9" s="422" t="str">
        <f>SHG!E8</f>
        <v>چگینی</v>
      </c>
      <c r="H9" s="423" t="str">
        <f>payesh!I15</f>
        <v>6/3/1393</v>
      </c>
      <c r="I9" s="422" t="str">
        <f>SHG!F8</f>
        <v>یاس</v>
      </c>
      <c r="J9" s="424"/>
      <c r="K9" s="422">
        <f>payesh!I22</f>
        <v>16</v>
      </c>
      <c r="L9" s="422" t="str">
        <f>SHG!P8</f>
        <v>فادیا محمدی</v>
      </c>
      <c r="M9" s="422" t="str">
        <f>SHG!Q8</f>
        <v>زهرا درویشی</v>
      </c>
      <c r="N9" s="422" t="str">
        <f>SHG!R8</f>
        <v>شیما خلفی</v>
      </c>
      <c r="O9" s="423">
        <f>SHG!N8</f>
        <v>709822959</v>
      </c>
      <c r="P9" s="422">
        <f>payesh!I62</f>
        <v>43050000</v>
      </c>
      <c r="Q9" s="425">
        <f>payesh!I82</f>
        <v>200000000</v>
      </c>
    </row>
    <row r="10" spans="1:17" ht="18.75" thickBot="1" x14ac:dyDescent="0.45">
      <c r="D10" s="427">
        <f>SHG!B9</f>
        <v>6</v>
      </c>
      <c r="E10" s="429" t="str">
        <f>SHG!C9</f>
        <v>ایلام</v>
      </c>
      <c r="F10" s="430" t="str">
        <f>SHG!D9</f>
        <v>سیروان</v>
      </c>
      <c r="G10" s="430" t="str">
        <f>SHG!E9</f>
        <v>گوراب</v>
      </c>
      <c r="H10" s="431" t="str">
        <f>payesh!J15</f>
        <v>17/12/92</v>
      </c>
      <c r="I10" s="430" t="str">
        <f>SHG!F9</f>
        <v>نرگس</v>
      </c>
      <c r="J10" s="432"/>
      <c r="K10" s="430">
        <f>payesh!J22</f>
        <v>17</v>
      </c>
      <c r="L10" s="430" t="str">
        <f>SHG!P9</f>
        <v xml:space="preserve">الهام شیری </v>
      </c>
      <c r="M10" s="430" t="str">
        <f>SHG!Q9</f>
        <v>میترا غضنفری</v>
      </c>
      <c r="N10" s="430" t="str">
        <f>SHG!R9</f>
        <v>لامیه ویسیزاده</v>
      </c>
      <c r="O10" s="431">
        <f>SHG!N9</f>
        <v>701941827</v>
      </c>
      <c r="P10" s="430">
        <f>payesh!J62</f>
        <v>47980000</v>
      </c>
      <c r="Q10" s="433">
        <f>payesh!J82</f>
        <v>200000000</v>
      </c>
    </row>
    <row r="11" spans="1:17" ht="18.75" thickBot="1" x14ac:dyDescent="0.45">
      <c r="D11" s="434">
        <f>SHG!B10</f>
        <v>7</v>
      </c>
      <c r="E11" s="428" t="str">
        <f>SHG!C10</f>
        <v>ایلام</v>
      </c>
      <c r="F11" s="422" t="str">
        <f>SHG!D10</f>
        <v>سیروان</v>
      </c>
      <c r="G11" s="422" t="str">
        <f>SHG!E10</f>
        <v>گوراب</v>
      </c>
      <c r="H11" s="423" t="str">
        <f>payesh!K15</f>
        <v>17/12/92</v>
      </c>
      <c r="I11" s="422" t="str">
        <f>SHG!F10</f>
        <v>لاله</v>
      </c>
      <c r="J11" s="424"/>
      <c r="K11" s="422">
        <f>payesh!K22</f>
        <v>15</v>
      </c>
      <c r="L11" s="422" t="str">
        <f>SHG!P10</f>
        <v>نجیمه سلیمانی</v>
      </c>
      <c r="M11" s="422" t="str">
        <f>SHG!Q10</f>
        <v>صورت قنبری</v>
      </c>
      <c r="N11" s="422" t="str">
        <f>SHG!R10</f>
        <v>حاجر قنبری</v>
      </c>
      <c r="O11" s="423">
        <f>SHG!N10</f>
        <v>701944250</v>
      </c>
      <c r="P11" s="422">
        <f>payesh!K62</f>
        <v>51580000</v>
      </c>
      <c r="Q11" s="425">
        <f>payesh!K82</f>
        <v>185000000</v>
      </c>
    </row>
    <row r="12" spans="1:17" ht="18.75" thickBot="1" x14ac:dyDescent="0.45">
      <c r="D12" s="427">
        <f>SHG!B11</f>
        <v>8</v>
      </c>
      <c r="E12" s="429" t="str">
        <f>SHG!C11</f>
        <v>ایلام</v>
      </c>
      <c r="F12" s="430" t="str">
        <f>SHG!D11</f>
        <v>سیروان</v>
      </c>
      <c r="G12" s="430" t="str">
        <f>SHG!E11</f>
        <v>باغله</v>
      </c>
      <c r="H12" s="431" t="str">
        <f>payesh!L15</f>
        <v>24/3/1393</v>
      </c>
      <c r="I12" s="430" t="str">
        <f>SHG!F11</f>
        <v>ستاره</v>
      </c>
      <c r="J12" s="432"/>
      <c r="K12" s="430">
        <f>payesh!L22</f>
        <v>17</v>
      </c>
      <c r="L12" s="430" t="str">
        <f>SHG!P11</f>
        <v>شهین یار محمدی</v>
      </c>
      <c r="M12" s="430" t="str">
        <f>SHG!Q11</f>
        <v>زهرا حاتمی نیا</v>
      </c>
      <c r="N12" s="430" t="str">
        <f>SHG!R11</f>
        <v>گلی منصوری</v>
      </c>
      <c r="O12" s="431">
        <f>SHG!N11</f>
        <v>715138325</v>
      </c>
      <c r="P12" s="430">
        <f>payesh!L62</f>
        <v>47360000</v>
      </c>
      <c r="Q12" s="433">
        <f>payesh!L82</f>
        <v>220000000</v>
      </c>
    </row>
    <row r="13" spans="1:17" ht="18.75" thickBot="1" x14ac:dyDescent="0.45">
      <c r="D13" s="434">
        <f>SHG!B12</f>
        <v>9</v>
      </c>
      <c r="E13" s="428" t="str">
        <f>SHG!C12</f>
        <v xml:space="preserve">ایلام </v>
      </c>
      <c r="F13" s="422" t="str">
        <f>SHG!D12</f>
        <v>سیروان</v>
      </c>
      <c r="G13" s="422" t="str">
        <f>SHG!E12</f>
        <v>15خرداد</v>
      </c>
      <c r="H13" s="423" t="str">
        <f>payesh!M15</f>
        <v>93/9/29</v>
      </c>
      <c r="I13" s="422" t="str">
        <f>SHG!F12</f>
        <v>شقایق</v>
      </c>
      <c r="J13" s="424"/>
      <c r="K13" s="422">
        <f>payesh!M22</f>
        <v>15</v>
      </c>
      <c r="L13" s="422" t="str">
        <f>SHG!P12</f>
        <v xml:space="preserve">طیبه عسگری </v>
      </c>
      <c r="M13" s="422" t="str">
        <f>SHG!Q12</f>
        <v xml:space="preserve">صغری مرادی </v>
      </c>
      <c r="N13" s="422" t="str">
        <f>SHG!R12</f>
        <v>نسرین محمدی</v>
      </c>
      <c r="O13" s="423">
        <f>SHG!N12</f>
        <v>731038896</v>
      </c>
      <c r="P13" s="422">
        <f>payesh!M62</f>
        <v>37370000</v>
      </c>
      <c r="Q13" s="425">
        <f>payesh!M82</f>
        <v>220000000</v>
      </c>
    </row>
    <row r="14" spans="1:17" ht="18.75" thickBot="1" x14ac:dyDescent="0.45">
      <c r="D14" s="427">
        <f>SHG!B13</f>
        <v>10</v>
      </c>
      <c r="E14" s="429" t="str">
        <f>SHG!C13</f>
        <v>ایلام</v>
      </c>
      <c r="F14" s="430" t="str">
        <f>SHG!D13</f>
        <v>سیروان</v>
      </c>
      <c r="G14" s="430" t="str">
        <f>SHG!E13</f>
        <v>حسن گاوداری</v>
      </c>
      <c r="H14" s="431" t="str">
        <f>payesh!N15</f>
        <v>26/10/93</v>
      </c>
      <c r="I14" s="430" t="str">
        <f>SHG!F13</f>
        <v>راحیل</v>
      </c>
      <c r="J14" s="432"/>
      <c r="K14" s="430">
        <f>payesh!N22</f>
        <v>15</v>
      </c>
      <c r="L14" s="430" t="str">
        <f>SHG!P13</f>
        <v>مریم باباییفرد</v>
      </c>
      <c r="M14" s="430" t="str">
        <f>SHG!Q13</f>
        <v>کبری صیدی</v>
      </c>
      <c r="N14" s="430" t="str">
        <f>SHG!R13</f>
        <v>لیلا نظری</v>
      </c>
      <c r="O14" s="431">
        <f>SHG!N13</f>
        <v>737461045</v>
      </c>
      <c r="P14" s="430">
        <f>payesh!N62</f>
        <v>33110000</v>
      </c>
      <c r="Q14" s="433">
        <f>payesh!N82</f>
        <v>180000000</v>
      </c>
    </row>
    <row r="15" spans="1:17" ht="18.75" thickBot="1" x14ac:dyDescent="0.45">
      <c r="D15" s="434">
        <f>SHG!B14</f>
        <v>11</v>
      </c>
      <c r="E15" s="428" t="str">
        <f>SHG!C14</f>
        <v>ایلام</v>
      </c>
      <c r="F15" s="422" t="str">
        <f>SHG!D14</f>
        <v>سیروان</v>
      </c>
      <c r="G15" s="422" t="str">
        <f>SHG!E14</f>
        <v>حسن گاوداری</v>
      </c>
      <c r="H15" s="423" t="str">
        <f>payesh!O15</f>
        <v>26/10/93</v>
      </c>
      <c r="I15" s="422" t="str">
        <f>SHG!F14</f>
        <v>کیمیا</v>
      </c>
      <c r="J15" s="424"/>
      <c r="K15" s="422">
        <f>payesh!O22</f>
        <v>15</v>
      </c>
      <c r="L15" s="422" t="str">
        <f>SHG!P14</f>
        <v>احترام کمرخانی</v>
      </c>
      <c r="M15" s="422" t="str">
        <f>SHG!Q14</f>
        <v>خدابس خانی</v>
      </c>
      <c r="N15" s="422" t="str">
        <f>SHG!R14</f>
        <v>فاطمه صیدی</v>
      </c>
      <c r="O15" s="423">
        <f>SHG!N14</f>
        <v>738026623</v>
      </c>
      <c r="P15" s="422">
        <f>payesh!O62</f>
        <v>33060000</v>
      </c>
      <c r="Q15" s="425">
        <f>payesh!O82</f>
        <v>200000000</v>
      </c>
    </row>
    <row r="16" spans="1:17" ht="18.75" thickBot="1" x14ac:dyDescent="0.45">
      <c r="D16" s="427">
        <f>SHG!B15</f>
        <v>12</v>
      </c>
      <c r="E16" s="429" t="str">
        <f>SHG!C15</f>
        <v>ایلام</v>
      </c>
      <c r="F16" s="430" t="str">
        <f>SHG!D15</f>
        <v>سیروان</v>
      </c>
      <c r="G16" s="430" t="str">
        <f>SHG!E15</f>
        <v>حسن گاوداری</v>
      </c>
      <c r="H16" s="431" t="str">
        <f>payesh!P15</f>
        <v>26/10/93</v>
      </c>
      <c r="I16" s="430" t="str">
        <f>SHG!F15</f>
        <v>نسیم</v>
      </c>
      <c r="J16" s="432"/>
      <c r="K16" s="430">
        <f>payesh!P22</f>
        <v>15</v>
      </c>
      <c r="L16" s="430" t="str">
        <f>SHG!P15</f>
        <v>عجب گل کرمبیگی</v>
      </c>
      <c r="M16" s="430" t="str">
        <f>SHG!Q15</f>
        <v>فاطمه عبدللهی</v>
      </c>
      <c r="N16" s="430" t="str">
        <f>SHG!R15</f>
        <v>احترام ابراهیمی</v>
      </c>
      <c r="O16" s="431">
        <f>SHG!N15</f>
        <v>737616386</v>
      </c>
      <c r="P16" s="430">
        <f>payesh!P62</f>
        <v>32920000</v>
      </c>
      <c r="Q16" s="433">
        <f>payesh!P82</f>
        <v>200000000</v>
      </c>
    </row>
    <row r="17" spans="4:17" ht="18.75" thickBot="1" x14ac:dyDescent="0.45">
      <c r="D17" s="434">
        <f>SHG!B16</f>
        <v>13</v>
      </c>
      <c r="E17" s="428" t="str">
        <f>SHG!C16</f>
        <v>ایلام</v>
      </c>
      <c r="F17" s="422" t="str">
        <f>SHG!D16</f>
        <v>سیروان</v>
      </c>
      <c r="G17" s="422" t="str">
        <f>SHG!E16</f>
        <v>مله ماران</v>
      </c>
      <c r="H17" s="423" t="str">
        <f>payesh!Q15</f>
        <v>94/9/24</v>
      </c>
      <c r="I17" s="422" t="str">
        <f>SHG!F16</f>
        <v>پروانه</v>
      </c>
      <c r="J17" s="424"/>
      <c r="K17" s="422">
        <f>payesh!Q22</f>
        <v>15</v>
      </c>
      <c r="L17" s="422" t="str">
        <f>SHG!P16</f>
        <v>رضایی</v>
      </c>
      <c r="M17" s="422" t="str">
        <f>SHG!Q16</f>
        <v>موسی رضا</v>
      </c>
      <c r="N17" s="422" t="str">
        <f>SHG!R16</f>
        <v>کرمی</v>
      </c>
      <c r="O17" s="423">
        <f>SHG!N16</f>
        <v>741148325</v>
      </c>
      <c r="P17" s="422">
        <f>payesh!Q62</f>
        <v>7100000</v>
      </c>
      <c r="Q17" s="425">
        <f>payesh!Q82</f>
        <v>0</v>
      </c>
    </row>
    <row r="18" spans="4:17" ht="18.75" thickBot="1" x14ac:dyDescent="0.45">
      <c r="D18" s="427">
        <f>SHG!B17</f>
        <v>14</v>
      </c>
      <c r="E18" s="429">
        <f>SHG!C17</f>
        <v>0</v>
      </c>
      <c r="F18" s="430">
        <f>SHG!D17</f>
        <v>0</v>
      </c>
      <c r="G18" s="430">
        <f>SHG!E17</f>
        <v>0</v>
      </c>
      <c r="H18" s="431">
        <f>payesh!R15</f>
        <v>0</v>
      </c>
      <c r="I18" s="430">
        <f>SHG!F17</f>
        <v>0</v>
      </c>
      <c r="J18" s="432"/>
      <c r="K18" s="430">
        <f>payesh!R22</f>
        <v>0</v>
      </c>
      <c r="L18" s="430">
        <f>SHG!P17</f>
        <v>0</v>
      </c>
      <c r="M18" s="430">
        <f>SHG!Q17</f>
        <v>0</v>
      </c>
      <c r="N18" s="430">
        <f>SHG!R17</f>
        <v>0</v>
      </c>
      <c r="O18" s="431">
        <f>SHG!N17</f>
        <v>0</v>
      </c>
      <c r="P18" s="430">
        <f>payesh!R62</f>
        <v>0</v>
      </c>
      <c r="Q18" s="433">
        <f>payesh!R82</f>
        <v>0</v>
      </c>
    </row>
    <row r="19" spans="4:17" ht="18.75" thickBot="1" x14ac:dyDescent="0.45">
      <c r="D19" s="434">
        <f>SHG!B18</f>
        <v>15</v>
      </c>
      <c r="E19" s="428">
        <f>SHG!C18</f>
        <v>0</v>
      </c>
      <c r="F19" s="422">
        <f>SHG!D18</f>
        <v>0</v>
      </c>
      <c r="G19" s="422">
        <f>SHG!E18</f>
        <v>0</v>
      </c>
      <c r="H19" s="423">
        <f>payesh!S15</f>
        <v>0</v>
      </c>
      <c r="I19" s="422">
        <f>SHG!F18</f>
        <v>0</v>
      </c>
      <c r="J19" s="424"/>
      <c r="K19" s="422">
        <f>payesh!S22</f>
        <v>0</v>
      </c>
      <c r="L19" s="422">
        <f>SHG!P18</f>
        <v>0</v>
      </c>
      <c r="M19" s="422">
        <f>SHG!Q18</f>
        <v>0</v>
      </c>
      <c r="N19" s="422">
        <f>SHG!R18</f>
        <v>0</v>
      </c>
      <c r="O19" s="423">
        <f>SHG!N18</f>
        <v>0</v>
      </c>
      <c r="P19" s="422">
        <f>payesh!S62</f>
        <v>0</v>
      </c>
      <c r="Q19" s="425">
        <f>payesh!S82</f>
        <v>0</v>
      </c>
    </row>
    <row r="20" spans="4:17" ht="18.75" thickBot="1" x14ac:dyDescent="0.45">
      <c r="D20" s="427">
        <f>SHG!B19</f>
        <v>16</v>
      </c>
      <c r="E20" s="429">
        <f>SHG!C19</f>
        <v>0</v>
      </c>
      <c r="F20" s="430">
        <f>SHG!D19</f>
        <v>0</v>
      </c>
      <c r="G20" s="430">
        <f>SHG!E19</f>
        <v>0</v>
      </c>
      <c r="H20" s="431">
        <f>payesh!T15</f>
        <v>0</v>
      </c>
      <c r="I20" s="430">
        <f>SHG!F19</f>
        <v>0</v>
      </c>
      <c r="J20" s="432"/>
      <c r="K20" s="430">
        <f>payesh!T22</f>
        <v>0</v>
      </c>
      <c r="L20" s="430">
        <f>SHG!P19</f>
        <v>0</v>
      </c>
      <c r="M20" s="430">
        <f>SHG!Q19</f>
        <v>0</v>
      </c>
      <c r="N20" s="430">
        <f>SHG!R19</f>
        <v>0</v>
      </c>
      <c r="O20" s="431">
        <f>SHG!N19</f>
        <v>0</v>
      </c>
      <c r="P20" s="430">
        <f>payesh!T62</f>
        <v>0</v>
      </c>
      <c r="Q20" s="433">
        <f>payesh!T82</f>
        <v>0</v>
      </c>
    </row>
    <row r="21" spans="4:17" ht="18.75" thickBot="1" x14ac:dyDescent="0.45">
      <c r="D21" s="434">
        <f>SHG!B20</f>
        <v>17</v>
      </c>
      <c r="E21" s="428">
        <f>SHG!C20</f>
        <v>0</v>
      </c>
      <c r="F21" s="422">
        <f>SHG!D20</f>
        <v>0</v>
      </c>
      <c r="G21" s="422">
        <f>SHG!E20</f>
        <v>0</v>
      </c>
      <c r="H21" s="423">
        <f>payesh!U15</f>
        <v>0</v>
      </c>
      <c r="I21" s="422">
        <f>SHG!F20</f>
        <v>0</v>
      </c>
      <c r="J21" s="424"/>
      <c r="K21" s="422">
        <f>payesh!U22</f>
        <v>0</v>
      </c>
      <c r="L21" s="422">
        <f>SHG!P20</f>
        <v>0</v>
      </c>
      <c r="M21" s="422">
        <f>SHG!Q20</f>
        <v>0</v>
      </c>
      <c r="N21" s="422">
        <f>SHG!R20</f>
        <v>0</v>
      </c>
      <c r="O21" s="423">
        <f>SHG!N20</f>
        <v>0</v>
      </c>
      <c r="P21" s="422">
        <f>payesh!U62</f>
        <v>0</v>
      </c>
      <c r="Q21" s="425">
        <f>payesh!U82</f>
        <v>0</v>
      </c>
    </row>
    <row r="22" spans="4:17" ht="18.75" thickBot="1" x14ac:dyDescent="0.45">
      <c r="D22" s="427">
        <f>SHG!B21</f>
        <v>18</v>
      </c>
      <c r="E22" s="429">
        <f>SHG!C21</f>
        <v>0</v>
      </c>
      <c r="F22" s="430">
        <f>SHG!D21</f>
        <v>0</v>
      </c>
      <c r="G22" s="430">
        <f>SHG!E21</f>
        <v>0</v>
      </c>
      <c r="H22" s="431">
        <f>payesh!V15</f>
        <v>0</v>
      </c>
      <c r="I22" s="430">
        <f>SHG!F21</f>
        <v>0</v>
      </c>
      <c r="J22" s="432"/>
      <c r="K22" s="430">
        <f>payesh!V22</f>
        <v>0</v>
      </c>
      <c r="L22" s="430">
        <f>SHG!P21</f>
        <v>0</v>
      </c>
      <c r="M22" s="430">
        <f>SHG!Q21</f>
        <v>0</v>
      </c>
      <c r="N22" s="430">
        <f>SHG!R21</f>
        <v>0</v>
      </c>
      <c r="O22" s="431">
        <f>SHG!N21</f>
        <v>0</v>
      </c>
      <c r="P22" s="430">
        <f>payesh!V62</f>
        <v>0</v>
      </c>
      <c r="Q22" s="433">
        <f>payesh!V82</f>
        <v>0</v>
      </c>
    </row>
    <row r="23" spans="4:17" ht="18.75" thickBot="1" x14ac:dyDescent="0.45">
      <c r="D23" s="434">
        <f>SHG!B22</f>
        <v>19</v>
      </c>
      <c r="E23" s="428">
        <f>SHG!C22</f>
        <v>0</v>
      </c>
      <c r="F23" s="422">
        <f>SHG!D22</f>
        <v>0</v>
      </c>
      <c r="G23" s="422">
        <f>SHG!E22</f>
        <v>0</v>
      </c>
      <c r="H23" s="423">
        <f>payesh!W15</f>
        <v>0</v>
      </c>
      <c r="I23" s="422">
        <f>SHG!F22</f>
        <v>0</v>
      </c>
      <c r="J23" s="424"/>
      <c r="K23" s="422">
        <f>payesh!W22</f>
        <v>0</v>
      </c>
      <c r="L23" s="422">
        <f>SHG!P22</f>
        <v>0</v>
      </c>
      <c r="M23" s="422">
        <f>SHG!Q22</f>
        <v>0</v>
      </c>
      <c r="N23" s="422">
        <f>SHG!R22</f>
        <v>0</v>
      </c>
      <c r="O23" s="423">
        <f>SHG!N22</f>
        <v>0</v>
      </c>
      <c r="P23" s="422">
        <f>payesh!W62</f>
        <v>0</v>
      </c>
      <c r="Q23" s="425">
        <f>payesh!W82</f>
        <v>0</v>
      </c>
    </row>
    <row r="24" spans="4:17" ht="18.75" thickBot="1" x14ac:dyDescent="0.45">
      <c r="D24" s="427">
        <f>SHG!B23</f>
        <v>20</v>
      </c>
      <c r="E24" s="429">
        <f>SHG!C23</f>
        <v>0</v>
      </c>
      <c r="F24" s="430">
        <f>SHG!D23</f>
        <v>0</v>
      </c>
      <c r="G24" s="430">
        <f>SHG!E23</f>
        <v>0</v>
      </c>
      <c r="H24" s="431">
        <f>payesh!X15</f>
        <v>0</v>
      </c>
      <c r="I24" s="430">
        <f>SHG!F23</f>
        <v>0</v>
      </c>
      <c r="J24" s="432"/>
      <c r="K24" s="430">
        <f>payesh!X22</f>
        <v>0</v>
      </c>
      <c r="L24" s="430">
        <f>SHG!P23</f>
        <v>0</v>
      </c>
      <c r="M24" s="430">
        <f>SHG!Q23</f>
        <v>0</v>
      </c>
      <c r="N24" s="430">
        <f>SHG!R23</f>
        <v>0</v>
      </c>
      <c r="O24" s="431">
        <f>SHG!N23</f>
        <v>0</v>
      </c>
      <c r="P24" s="430">
        <f>payesh!X62</f>
        <v>0</v>
      </c>
      <c r="Q24" s="433">
        <f>payesh!X82</f>
        <v>0</v>
      </c>
    </row>
    <row r="25" spans="4:17" ht="18.75" thickBot="1" x14ac:dyDescent="0.45">
      <c r="D25" s="434">
        <f>SHG!B24</f>
        <v>21</v>
      </c>
      <c r="E25" s="428">
        <f>SHG!C24</f>
        <v>0</v>
      </c>
      <c r="F25" s="422">
        <f>SHG!D24</f>
        <v>0</v>
      </c>
      <c r="G25" s="422">
        <f>SHG!E24</f>
        <v>0</v>
      </c>
      <c r="H25" s="423">
        <f>payesh!Y15</f>
        <v>0</v>
      </c>
      <c r="I25" s="422">
        <f>SHG!F24</f>
        <v>0</v>
      </c>
      <c r="J25" s="424"/>
      <c r="K25" s="422">
        <f>payesh!Y22</f>
        <v>0</v>
      </c>
      <c r="L25" s="422">
        <f>SHG!P24</f>
        <v>0</v>
      </c>
      <c r="M25" s="422">
        <f>SHG!Q24</f>
        <v>0</v>
      </c>
      <c r="N25" s="422">
        <f>SHG!R24</f>
        <v>0</v>
      </c>
      <c r="O25" s="423">
        <f>SHG!N24</f>
        <v>0</v>
      </c>
      <c r="P25" s="422">
        <f>payesh!Y62</f>
        <v>0</v>
      </c>
      <c r="Q25" s="425">
        <f>payesh!Y82</f>
        <v>0</v>
      </c>
    </row>
    <row r="26" spans="4:17" ht="18.75" thickBot="1" x14ac:dyDescent="0.45">
      <c r="D26" s="427">
        <f>SHG!B25</f>
        <v>22</v>
      </c>
      <c r="E26" s="429">
        <f>SHG!C25</f>
        <v>0</v>
      </c>
      <c r="F26" s="430">
        <f>SHG!D25</f>
        <v>0</v>
      </c>
      <c r="G26" s="430">
        <f>SHG!E25</f>
        <v>0</v>
      </c>
      <c r="H26" s="431">
        <f>payesh!Z15</f>
        <v>0</v>
      </c>
      <c r="I26" s="430">
        <f>SHG!F25</f>
        <v>0</v>
      </c>
      <c r="J26" s="432"/>
      <c r="K26" s="430">
        <f>payesh!Z22</f>
        <v>0</v>
      </c>
      <c r="L26" s="430">
        <f>SHG!P25</f>
        <v>0</v>
      </c>
      <c r="M26" s="430">
        <f>SHG!Q25</f>
        <v>0</v>
      </c>
      <c r="N26" s="430">
        <f>SHG!R25</f>
        <v>0</v>
      </c>
      <c r="O26" s="431">
        <f>SHG!N25</f>
        <v>0</v>
      </c>
      <c r="P26" s="430">
        <f>payesh!Z62</f>
        <v>0</v>
      </c>
      <c r="Q26" s="433">
        <f>payesh!Z82</f>
        <v>0</v>
      </c>
    </row>
    <row r="27" spans="4:17" ht="18.75" thickBot="1" x14ac:dyDescent="0.45">
      <c r="D27" s="434">
        <f>SHG!B26</f>
        <v>23</v>
      </c>
      <c r="E27" s="428">
        <f>SHG!C26</f>
        <v>0</v>
      </c>
      <c r="F27" s="422">
        <f>SHG!D26</f>
        <v>0</v>
      </c>
      <c r="G27" s="422">
        <f>SHG!E26</f>
        <v>0</v>
      </c>
      <c r="H27" s="423">
        <f>payesh!AA15</f>
        <v>0</v>
      </c>
      <c r="I27" s="422">
        <f>SHG!F26</f>
        <v>0</v>
      </c>
      <c r="J27" s="424"/>
      <c r="K27" s="422">
        <f>payesh!AA22</f>
        <v>0</v>
      </c>
      <c r="L27" s="422">
        <f>SHG!P26</f>
        <v>0</v>
      </c>
      <c r="M27" s="422">
        <f>SHG!Q26</f>
        <v>0</v>
      </c>
      <c r="N27" s="422">
        <f>SHG!R26</f>
        <v>0</v>
      </c>
      <c r="O27" s="423">
        <f>SHG!N26</f>
        <v>0</v>
      </c>
      <c r="P27" s="422">
        <f>payesh!AA62</f>
        <v>0</v>
      </c>
      <c r="Q27" s="425">
        <f>payesh!AA82</f>
        <v>0</v>
      </c>
    </row>
    <row r="28" spans="4:17" ht="18.75" thickBot="1" x14ac:dyDescent="0.45">
      <c r="D28" s="427">
        <f>SHG!B27</f>
        <v>24</v>
      </c>
      <c r="E28" s="429">
        <f>SHG!C27</f>
        <v>0</v>
      </c>
      <c r="F28" s="430">
        <f>SHG!D27</f>
        <v>0</v>
      </c>
      <c r="G28" s="430">
        <f>SHG!E27</f>
        <v>0</v>
      </c>
      <c r="H28" s="431">
        <f>payesh!AB15</f>
        <v>0</v>
      </c>
      <c r="I28" s="430">
        <f>SHG!F27</f>
        <v>0</v>
      </c>
      <c r="J28" s="432"/>
      <c r="K28" s="430">
        <f>payesh!AB22</f>
        <v>0</v>
      </c>
      <c r="L28" s="430">
        <f>SHG!P27</f>
        <v>0</v>
      </c>
      <c r="M28" s="430">
        <f>SHG!Q27</f>
        <v>0</v>
      </c>
      <c r="N28" s="430">
        <f>SHG!R27</f>
        <v>0</v>
      </c>
      <c r="O28" s="431">
        <f>SHG!N27</f>
        <v>0</v>
      </c>
      <c r="P28" s="430">
        <f>payesh!AB62</f>
        <v>0</v>
      </c>
      <c r="Q28" s="433">
        <f>payesh!AB82</f>
        <v>0</v>
      </c>
    </row>
    <row r="29" spans="4:17" ht="18.75" thickBot="1" x14ac:dyDescent="0.45">
      <c r="D29" s="434">
        <f>SHG!B28</f>
        <v>25</v>
      </c>
      <c r="E29" s="428">
        <f>SHG!C28</f>
        <v>0</v>
      </c>
      <c r="F29" s="422">
        <f>SHG!D28</f>
        <v>0</v>
      </c>
      <c r="G29" s="422">
        <f>SHG!E28</f>
        <v>0</v>
      </c>
      <c r="H29" s="423">
        <f>payesh!AC15</f>
        <v>0</v>
      </c>
      <c r="I29" s="422">
        <f>SHG!F28</f>
        <v>0</v>
      </c>
      <c r="J29" s="424"/>
      <c r="K29" s="422">
        <f>payesh!AC22</f>
        <v>0</v>
      </c>
      <c r="L29" s="422">
        <f>SHG!P28</f>
        <v>0</v>
      </c>
      <c r="M29" s="422">
        <f>SHG!Q28</f>
        <v>0</v>
      </c>
      <c r="N29" s="422">
        <f>SHG!R28</f>
        <v>0</v>
      </c>
      <c r="O29" s="423">
        <f>SHG!N28</f>
        <v>0</v>
      </c>
      <c r="P29" s="422">
        <f>payesh!AC62</f>
        <v>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2275000000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4370000000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8590000000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17020000000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33860000000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67520000000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134840000000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269495000000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538770000000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1077320000000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2154460000000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4308720000000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8617240000000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17234480000000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34468960000000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68937920000000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137875840000000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275751680000000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551503360000000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1103006720000000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2206013440000000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4412026880000000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8824053760000000</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1.764810752E+16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3.529621504E+16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7.059243008E+16</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1.4118486016E+17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2.8236972032E+17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5.6473944064E+17</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1.12947888128E+18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2.25895776256E+18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4.51791552512E+18</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9.03583105024E+18</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1.807166210048E+19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3.614332420096E+19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7.228664840192E+19</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1.4457329680384E+20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2.8914659360768E+20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5.7829318721536E+20</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1.15658637443072E+21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2.31317274886144E+21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4.62634549772288E+21</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9.25269099544576E+21</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1.850538199089152E+22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3.701076398178304E+22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7.402152796356608E+22</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1.4804305592713216E+23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2.9608611185426432E+23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5.9217222370852864E+23</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1.1843444474170573E+24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2.3686888948341146E+24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4.7373777896682291E+24</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9.4747555793364582E+24</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1.8949511158672916E+25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3.7899022317345833E+25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7.5798044634691666E+25</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1.5159608926938333E+26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3.0319217853876666E+26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6.0638435707753333E+26</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1.2127687141550667E+27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2.4255374283101333E+27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4.8510748566202666E+27</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9.7021497132405332E+27</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1.9404299426481066E+28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3.8808598852962133E+28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7.7617197705924266E+28</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1.5523439541184853E+29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3.1046879082369706E+29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6.2093758164739413E+29</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1.2418751632947883E+30</v>
      </c>
    </row>
  </sheetData>
  <sheetProtection algorithmName="SHA-512" hashValue="Vy4G0OMYEH7O70H4KPcXZWda0zI4tSsmIqRe4LWKZwVEtjLgzSUHRBZCaYUF6DLNuZvqqrHVHeY0OTL5C34L6Q==" saltValue="2qhFrgbg4JuXQKsgwJsfT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R6" sqref="R6"/>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بوژان</v>
      </c>
      <c r="AB3" s="209" t="str">
        <f>payesh!F5</f>
        <v>بوژان</v>
      </c>
      <c r="AC3" s="209" t="str">
        <f>payesh!G5</f>
        <v>عمارت وبو|زان</v>
      </c>
      <c r="AD3" s="209" t="str">
        <f>payesh!H5</f>
        <v>گوراب</v>
      </c>
      <c r="AE3" s="209" t="str">
        <f>payesh!I5</f>
        <v>چگینی</v>
      </c>
      <c r="AF3" s="209" t="str">
        <f>payesh!J5</f>
        <v>گوراب</v>
      </c>
      <c r="AG3" s="209" t="str">
        <f>payesh!K5</f>
        <v>گوراب</v>
      </c>
      <c r="AH3" s="209" t="str">
        <f>payesh!L5</f>
        <v>باغله</v>
      </c>
      <c r="AI3" s="209" t="str">
        <f>payesh!M5</f>
        <v>15خرداد</v>
      </c>
      <c r="AJ3" s="209" t="str">
        <f>payesh!N5</f>
        <v>حسن گاوداری</v>
      </c>
      <c r="AK3" s="209" t="str">
        <f>payesh!O5</f>
        <v>حسن گاوداری</v>
      </c>
      <c r="AL3" s="209" t="str">
        <f>payesh!P5</f>
        <v>حسن گاوداری</v>
      </c>
      <c r="AM3" s="209" t="str">
        <f>payesh!Q5</f>
        <v>مله ماران</v>
      </c>
      <c r="AN3" s="209">
        <f>payesh!R5</f>
        <v>0</v>
      </c>
      <c r="AO3" s="209">
        <f>payesh!S5</f>
        <v>0</v>
      </c>
      <c r="AP3" s="209">
        <f>payesh!T5</f>
        <v>0</v>
      </c>
      <c r="AQ3" s="209">
        <f>payesh!U5</f>
        <v>0</v>
      </c>
      <c r="AR3" s="209">
        <f>payesh!V5</f>
        <v>0</v>
      </c>
      <c r="AS3" s="209">
        <f>payesh!W5</f>
        <v>0</v>
      </c>
      <c r="AT3" s="209">
        <f>payesh!X5</f>
        <v>0</v>
      </c>
      <c r="AU3" s="209">
        <f>payesh!Y5</f>
        <v>0</v>
      </c>
      <c r="AV3" s="209">
        <f>payesh!Z5</f>
        <v>0</v>
      </c>
      <c r="AW3" s="209">
        <f>payesh!AA5</f>
        <v>0</v>
      </c>
      <c r="AX3" s="209">
        <f>payesh!AB5</f>
        <v>0</v>
      </c>
      <c r="AY3" s="209">
        <f>payesh!AC5</f>
        <v>0</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24" thickBot="1" x14ac:dyDescent="0.3">
      <c r="C4" s="709" t="str">
        <f>payesh!E4</f>
        <v>سیروان</v>
      </c>
      <c r="D4" s="710"/>
      <c r="E4" s="710"/>
      <c r="F4" s="710"/>
      <c r="G4" s="710"/>
      <c r="H4" s="710"/>
      <c r="I4" s="710"/>
      <c r="J4" s="710"/>
      <c r="K4" s="710"/>
      <c r="L4" s="711"/>
      <c r="M4" s="718"/>
      <c r="N4" s="719"/>
      <c r="O4" s="719"/>
      <c r="P4" s="719"/>
      <c r="Q4" s="719"/>
      <c r="R4" s="720"/>
      <c r="S4" s="710" t="str">
        <f>C4</f>
        <v>سیروان</v>
      </c>
      <c r="T4" s="710"/>
      <c r="U4" s="710"/>
      <c r="V4" s="710"/>
      <c r="W4" s="699"/>
      <c r="X4" s="700"/>
      <c r="Y4" s="700"/>
      <c r="Z4" s="701"/>
      <c r="AA4" s="260" t="str">
        <f>payesh!E6</f>
        <v>نسترن</v>
      </c>
      <c r="AB4" s="211" t="str">
        <f>payesh!F6</f>
        <v>رز</v>
      </c>
      <c r="AC4" s="211" t="str">
        <f>payesh!G6</f>
        <v>شکوفه</v>
      </c>
      <c r="AD4" s="211" t="str">
        <f>payesh!H6</f>
        <v>شبنم</v>
      </c>
      <c r="AE4" s="211" t="str">
        <f>payesh!I6</f>
        <v>یاس</v>
      </c>
      <c r="AF4" s="211" t="str">
        <f>payesh!J6</f>
        <v>نرگس</v>
      </c>
      <c r="AG4" s="211" t="str">
        <f>payesh!K6</f>
        <v>لاله</v>
      </c>
      <c r="AH4" s="211" t="str">
        <f>payesh!L6</f>
        <v>ستاره</v>
      </c>
      <c r="AI4" s="211" t="str">
        <f>payesh!M6</f>
        <v>شقایق</v>
      </c>
      <c r="AJ4" s="211" t="str">
        <f>payesh!N6</f>
        <v>راحیل</v>
      </c>
      <c r="AK4" s="211" t="str">
        <f>payesh!O6</f>
        <v>کیمیا</v>
      </c>
      <c r="AL4" s="211" t="str">
        <f>payesh!P6</f>
        <v>نسیم</v>
      </c>
      <c r="AM4" s="211" t="str">
        <f>payesh!Q6</f>
        <v>پروانه</v>
      </c>
      <c r="AN4" s="211">
        <f>payesh!R6</f>
        <v>0</v>
      </c>
      <c r="AO4" s="211">
        <f>payesh!S6</f>
        <v>0</v>
      </c>
      <c r="AP4" s="211">
        <f>payesh!T6</f>
        <v>0</v>
      </c>
      <c r="AQ4" s="211">
        <f>payesh!U6</f>
        <v>0</v>
      </c>
      <c r="AR4" s="211">
        <f>payesh!V6</f>
        <v>0</v>
      </c>
      <c r="AS4" s="211">
        <f>payesh!W6</f>
        <v>0</v>
      </c>
      <c r="AT4" s="211">
        <f>payesh!X6</f>
        <v>0</v>
      </c>
      <c r="AU4" s="211">
        <f>payesh!Y6</f>
        <v>0</v>
      </c>
      <c r="AV4" s="211">
        <f>payesh!Z6</f>
        <v>0</v>
      </c>
      <c r="AW4" s="211">
        <f>payesh!AA6</f>
        <v>0</v>
      </c>
      <c r="AX4" s="211">
        <f>payesh!AB6</f>
        <v>0</v>
      </c>
      <c r="AY4" s="211">
        <f>payesh!AC6</f>
        <v>0</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 7</v>
      </c>
      <c r="AB5" s="262" t="str">
        <f>payesh!F18</f>
        <v>ت 8</v>
      </c>
      <c r="AC5" s="262" t="str">
        <f>payesh!G18</f>
        <v>ت9</v>
      </c>
      <c r="AD5" s="262" t="str">
        <f>payesh!H18</f>
        <v>ت9</v>
      </c>
      <c r="AE5" s="262" t="str">
        <f>payesh!I18</f>
        <v>ت9</v>
      </c>
      <c r="AF5" s="262" t="str">
        <f>payesh!J18</f>
        <v>ت7</v>
      </c>
      <c r="AG5" s="262" t="str">
        <f>payesh!K18</f>
        <v>ت9</v>
      </c>
      <c r="AH5" s="262" t="str">
        <f>payesh!L18</f>
        <v>ت5</v>
      </c>
      <c r="AI5" s="262" t="str">
        <f>payesh!M18</f>
        <v>ت5</v>
      </c>
      <c r="AJ5" s="262" t="str">
        <f>payesh!N18</f>
        <v>ت5</v>
      </c>
      <c r="AK5" s="262" t="str">
        <f>payesh!O18</f>
        <v>ت5</v>
      </c>
      <c r="AL5" s="262" t="str">
        <f>payesh!P18</f>
        <v>ت5</v>
      </c>
      <c r="AM5" s="262" t="str">
        <f>payesh!Q18</f>
        <v>پ3</v>
      </c>
      <c r="AN5" s="262">
        <f>payesh!R18</f>
        <v>0</v>
      </c>
      <c r="AO5" s="262">
        <f>payesh!S18</f>
        <v>0</v>
      </c>
      <c r="AP5" s="262">
        <f>payesh!T18</f>
        <v>0</v>
      </c>
      <c r="AQ5" s="262">
        <f>payesh!U18</f>
        <v>0</v>
      </c>
      <c r="AR5" s="262">
        <f>payesh!V18</f>
        <v>0</v>
      </c>
      <c r="AS5" s="262">
        <f>payesh!W18</f>
        <v>0</v>
      </c>
      <c r="AT5" s="262">
        <f>payesh!X18</f>
        <v>0</v>
      </c>
      <c r="AU5" s="262">
        <f>payesh!Y18</f>
        <v>0</v>
      </c>
      <c r="AV5" s="262">
        <f>payesh!Z18</f>
        <v>0</v>
      </c>
      <c r="AW5" s="262">
        <f>payesh!AA18</f>
        <v>0</v>
      </c>
      <c r="AX5" s="262">
        <f>payesh!AB18</f>
        <v>0</v>
      </c>
      <c r="AY5" s="262">
        <f>payesh!AC18</f>
        <v>0</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uZeC/OPFPgL9DT95xtDZ6Hs5cDua1G7wRo1mmZmS5zqlGtSoPlH1qKN2m4xvXD04Izi8FKurPWJeDsSP4m7KuQ==" saltValue="Bk8AxQMCQ5pLKL2ktIn6R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AM3" sqref="AM3"/>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37" t="s">
        <v>435</v>
      </c>
      <c r="C2" s="738"/>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c r="AS2" s="739"/>
      <c r="AT2" s="739"/>
      <c r="AU2" s="739"/>
      <c r="AV2" s="739"/>
      <c r="AW2" s="739"/>
      <c r="AX2" s="739"/>
      <c r="AY2" s="739"/>
      <c r="AZ2" s="739"/>
      <c r="BA2" s="739"/>
      <c r="BB2" s="739"/>
      <c r="BC2" s="739"/>
      <c r="BD2" s="739"/>
      <c r="BE2" s="739"/>
      <c r="BF2" s="739"/>
      <c r="BG2" s="739"/>
      <c r="BH2" s="739"/>
      <c r="BI2" s="739"/>
      <c r="BJ2" s="739"/>
      <c r="BK2" s="739"/>
      <c r="BL2" s="739"/>
      <c r="BM2" s="739"/>
      <c r="BN2" s="739"/>
      <c r="BO2" s="739"/>
      <c r="BP2" s="739"/>
      <c r="BQ2" s="739"/>
      <c r="BR2" s="739"/>
      <c r="BS2" s="739"/>
      <c r="BT2" s="739"/>
      <c r="BU2" s="739"/>
      <c r="BV2" s="739"/>
      <c r="BW2" s="739"/>
      <c r="BX2" s="739"/>
      <c r="BY2" s="739"/>
      <c r="BZ2" s="739"/>
      <c r="CA2" s="739"/>
      <c r="CB2" s="739"/>
      <c r="CC2" s="739"/>
      <c r="CD2" s="739"/>
      <c r="CE2" s="739"/>
      <c r="CF2" s="739"/>
      <c r="CG2" s="739"/>
      <c r="CH2" s="739"/>
      <c r="CI2" s="739"/>
      <c r="CJ2" s="739"/>
      <c r="CK2" s="739"/>
      <c r="CL2" s="739"/>
      <c r="CM2" s="739"/>
      <c r="CN2" s="739"/>
      <c r="CO2" s="739"/>
      <c r="CP2" s="739"/>
      <c r="CQ2" s="739"/>
      <c r="CR2" s="739"/>
      <c r="CS2" s="739"/>
      <c r="CT2" s="739"/>
      <c r="CU2" s="739"/>
      <c r="CV2" s="739"/>
      <c r="CW2" s="739"/>
      <c r="CX2" s="739"/>
      <c r="CY2" s="739"/>
      <c r="CZ2" s="739"/>
      <c r="DA2" s="739"/>
      <c r="DB2" s="739"/>
      <c r="DC2" s="739"/>
      <c r="DD2" s="739"/>
      <c r="DE2" s="739"/>
      <c r="DF2" s="739"/>
      <c r="DG2" s="739"/>
      <c r="DH2" s="739"/>
      <c r="DI2" s="739"/>
      <c r="DJ2" s="739"/>
      <c r="DK2" s="739"/>
      <c r="DL2" s="739"/>
      <c r="DM2" s="739"/>
      <c r="DN2" s="739"/>
      <c r="DO2" s="739"/>
      <c r="DP2" s="739"/>
      <c r="DQ2" s="739"/>
      <c r="DR2" s="739"/>
      <c r="DS2" s="739"/>
      <c r="DT2" s="739"/>
      <c r="DU2" s="739"/>
      <c r="DV2" s="739"/>
      <c r="DW2" s="739"/>
      <c r="DX2" s="739"/>
      <c r="DY2" s="739"/>
      <c r="DZ2" s="739"/>
      <c r="EA2" s="739"/>
      <c r="EB2" s="739"/>
      <c r="EC2" s="739"/>
      <c r="ED2" s="738"/>
      <c r="EE2" s="738"/>
      <c r="EF2" s="738"/>
      <c r="EG2" s="738"/>
      <c r="EH2" s="738"/>
      <c r="EI2" s="740"/>
    </row>
    <row r="3" spans="2:143" ht="19.5" thickBot="1" x14ac:dyDescent="0.45">
      <c r="B3" s="741" t="s">
        <v>257</v>
      </c>
      <c r="C3" s="744"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47" t="s">
        <v>434</v>
      </c>
      <c r="EE3" s="747"/>
      <c r="EF3" s="747"/>
      <c r="EG3" s="747"/>
      <c r="EH3" s="747"/>
      <c r="EI3" s="748"/>
      <c r="EJ3" s="721" t="str">
        <f>ED3</f>
        <v>گزارش پیشرفت مالی تا پایان ……….. ماه ……….- (مبالغ به ریال)</v>
      </c>
      <c r="EK3" s="722"/>
      <c r="EL3" s="722"/>
      <c r="EM3" s="723"/>
    </row>
    <row r="4" spans="2:143" ht="19.5" x14ac:dyDescent="0.4">
      <c r="B4" s="742"/>
      <c r="C4" s="745"/>
      <c r="D4" s="575" t="str">
        <f>payesh!E5</f>
        <v>بوژان</v>
      </c>
      <c r="E4" s="576" t="str">
        <f>payesh!F5</f>
        <v>بوژان</v>
      </c>
      <c r="F4" s="576" t="str">
        <f>payesh!G5</f>
        <v>عمارت وبو|زان</v>
      </c>
      <c r="G4" s="576" t="str">
        <f>payesh!H5</f>
        <v>گوراب</v>
      </c>
      <c r="H4" s="576" t="str">
        <f>payesh!I5</f>
        <v>چگینی</v>
      </c>
      <c r="I4" s="576" t="str">
        <f>payesh!J5</f>
        <v>گوراب</v>
      </c>
      <c r="J4" s="576" t="str">
        <f>payesh!K5</f>
        <v>گوراب</v>
      </c>
      <c r="K4" s="576" t="str">
        <f>payesh!L5</f>
        <v>باغله</v>
      </c>
      <c r="L4" s="576" t="str">
        <f>payesh!M5</f>
        <v>15خرداد</v>
      </c>
      <c r="M4" s="576" t="str">
        <f>payesh!N5</f>
        <v>حسن گاوداری</v>
      </c>
      <c r="N4" s="576" t="str">
        <f>payesh!O5</f>
        <v>حسن گاوداری</v>
      </c>
      <c r="O4" s="576" t="str">
        <f>payesh!P5</f>
        <v>حسن گاوداری</v>
      </c>
      <c r="P4" s="576" t="str">
        <f>payesh!Q5</f>
        <v>مله ماران</v>
      </c>
      <c r="Q4" s="576">
        <f>payesh!R5</f>
        <v>0</v>
      </c>
      <c r="R4" s="576">
        <f>payesh!S5</f>
        <v>0</v>
      </c>
      <c r="S4" s="576">
        <f>payesh!T5</f>
        <v>0</v>
      </c>
      <c r="T4" s="576">
        <f>payesh!U5</f>
        <v>0</v>
      </c>
      <c r="U4" s="576">
        <f>payesh!V5</f>
        <v>0</v>
      </c>
      <c r="V4" s="576">
        <f>payesh!W5</f>
        <v>0</v>
      </c>
      <c r="W4" s="576">
        <f>payesh!X5</f>
        <v>0</v>
      </c>
      <c r="X4" s="576">
        <f>payesh!Y5</f>
        <v>0</v>
      </c>
      <c r="Y4" s="576">
        <f>payesh!Z5</f>
        <v>0</v>
      </c>
      <c r="Z4" s="576">
        <f>payesh!AA5</f>
        <v>0</v>
      </c>
      <c r="AA4" s="576">
        <f>payesh!AB5</f>
        <v>0</v>
      </c>
      <c r="AB4" s="576">
        <f>payesh!AC5</f>
        <v>0</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24" t="s">
        <v>427</v>
      </c>
      <c r="EE4" s="726" t="s">
        <v>261</v>
      </c>
      <c r="EF4" s="726" t="s">
        <v>262</v>
      </c>
      <c r="EG4" s="726" t="s">
        <v>263</v>
      </c>
      <c r="EH4" s="726" t="s">
        <v>264</v>
      </c>
      <c r="EI4" s="726" t="s">
        <v>428</v>
      </c>
      <c r="EJ4" s="728" t="s">
        <v>90</v>
      </c>
      <c r="EK4" s="730" t="s">
        <v>279</v>
      </c>
      <c r="EL4" s="730" t="s">
        <v>280</v>
      </c>
      <c r="EM4" s="732" t="s">
        <v>265</v>
      </c>
    </row>
    <row r="5" spans="2:143" ht="34.5" customHeight="1" thickBot="1" x14ac:dyDescent="0.45">
      <c r="B5" s="743"/>
      <c r="C5" s="746"/>
      <c r="D5" s="578" t="str">
        <f>payesh!E6</f>
        <v>نسترن</v>
      </c>
      <c r="E5" s="579" t="str">
        <f>payesh!F6</f>
        <v>رز</v>
      </c>
      <c r="F5" s="579" t="str">
        <f>payesh!G6</f>
        <v>شکوفه</v>
      </c>
      <c r="G5" s="579" t="str">
        <f>payesh!H6</f>
        <v>شبنم</v>
      </c>
      <c r="H5" s="579" t="str">
        <f>payesh!I6</f>
        <v>یاس</v>
      </c>
      <c r="I5" s="579" t="str">
        <f>payesh!J6</f>
        <v>نرگس</v>
      </c>
      <c r="J5" s="579" t="str">
        <f>payesh!K6</f>
        <v>لاله</v>
      </c>
      <c r="K5" s="579" t="str">
        <f>payesh!L6</f>
        <v>ستاره</v>
      </c>
      <c r="L5" s="579" t="str">
        <f>payesh!M6</f>
        <v>شقایق</v>
      </c>
      <c r="M5" s="579" t="str">
        <f>payesh!N6</f>
        <v>راحیل</v>
      </c>
      <c r="N5" s="579" t="str">
        <f>payesh!O6</f>
        <v>کیمیا</v>
      </c>
      <c r="O5" s="579" t="str">
        <f>payesh!P6</f>
        <v>نسیم</v>
      </c>
      <c r="P5" s="579" t="str">
        <f>payesh!Q6</f>
        <v>پروانه</v>
      </c>
      <c r="Q5" s="579">
        <f>payesh!R6</f>
        <v>0</v>
      </c>
      <c r="R5" s="579">
        <f>payesh!S6</f>
        <v>0</v>
      </c>
      <c r="S5" s="579">
        <f>payesh!T6</f>
        <v>0</v>
      </c>
      <c r="T5" s="579">
        <f>payesh!U6</f>
        <v>0</v>
      </c>
      <c r="U5" s="579">
        <f>payesh!V6</f>
        <v>0</v>
      </c>
      <c r="V5" s="579">
        <f>payesh!W6</f>
        <v>0</v>
      </c>
      <c r="W5" s="579">
        <f>payesh!X6</f>
        <v>0</v>
      </c>
      <c r="X5" s="579">
        <f>payesh!Y6</f>
        <v>0</v>
      </c>
      <c r="Y5" s="579">
        <f>payesh!Z6</f>
        <v>0</v>
      </c>
      <c r="Z5" s="579">
        <f>payesh!AA6</f>
        <v>0</v>
      </c>
      <c r="AA5" s="579">
        <f>payesh!AB6</f>
        <v>0</v>
      </c>
      <c r="AB5" s="579">
        <f>payesh!AC6</f>
        <v>0</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25"/>
      <c r="EE5" s="727"/>
      <c r="EF5" s="727"/>
      <c r="EG5" s="727"/>
      <c r="EH5" s="727"/>
      <c r="EI5" s="727"/>
      <c r="EJ5" s="729"/>
      <c r="EK5" s="731"/>
      <c r="EL5" s="731"/>
      <c r="EM5" s="733"/>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34" t="s">
        <v>106</v>
      </c>
      <c r="C12" s="735"/>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736"/>
      <c r="AK12" s="736"/>
      <c r="AL12" s="736"/>
      <c r="AM12" s="736"/>
      <c r="AN12" s="736"/>
      <c r="AO12" s="736"/>
      <c r="AP12" s="736"/>
      <c r="AQ12" s="736"/>
      <c r="AR12" s="736"/>
      <c r="AS12" s="736"/>
      <c r="AT12" s="736"/>
      <c r="AU12" s="736"/>
      <c r="AV12" s="736"/>
      <c r="AW12" s="736"/>
      <c r="AX12" s="736"/>
      <c r="AY12" s="736"/>
      <c r="AZ12" s="736"/>
      <c r="BA12" s="736"/>
      <c r="BB12" s="736"/>
      <c r="BC12" s="736"/>
      <c r="BD12" s="736"/>
      <c r="BE12" s="736"/>
      <c r="BF12" s="736"/>
      <c r="BG12" s="736"/>
      <c r="BH12" s="736"/>
      <c r="BI12" s="736"/>
      <c r="BJ12" s="736"/>
      <c r="BK12" s="736"/>
      <c r="BL12" s="736"/>
      <c r="BM12" s="736"/>
      <c r="BN12" s="736"/>
      <c r="BO12" s="736"/>
      <c r="BP12" s="736"/>
      <c r="BQ12" s="736"/>
      <c r="BR12" s="736"/>
      <c r="BS12" s="736"/>
      <c r="BT12" s="736"/>
      <c r="BU12" s="736"/>
      <c r="BV12" s="736"/>
      <c r="BW12" s="736"/>
      <c r="BX12" s="736"/>
      <c r="BY12" s="736"/>
      <c r="BZ12" s="736"/>
      <c r="CA12" s="736"/>
      <c r="CB12" s="736"/>
      <c r="CC12" s="736"/>
      <c r="CD12" s="736"/>
      <c r="CE12" s="736"/>
      <c r="CF12" s="736"/>
      <c r="CG12" s="736"/>
      <c r="CH12" s="736"/>
      <c r="CI12" s="736"/>
      <c r="CJ12" s="736"/>
      <c r="CK12" s="736"/>
      <c r="CL12" s="736"/>
      <c r="CM12" s="736"/>
      <c r="CN12" s="736"/>
      <c r="CO12" s="736"/>
      <c r="CP12" s="736"/>
      <c r="CQ12" s="736"/>
      <c r="CR12" s="736"/>
      <c r="CS12" s="736"/>
      <c r="CT12" s="736"/>
      <c r="CU12" s="736"/>
      <c r="CV12" s="736"/>
      <c r="CW12" s="736"/>
      <c r="CX12" s="736"/>
      <c r="CY12" s="736"/>
      <c r="CZ12" s="736"/>
      <c r="DA12" s="736"/>
      <c r="DB12" s="736"/>
      <c r="DC12" s="736"/>
      <c r="DD12" s="736"/>
      <c r="DE12" s="736"/>
      <c r="DF12" s="736"/>
      <c r="DG12" s="736"/>
      <c r="DH12" s="736"/>
      <c r="DI12" s="736"/>
      <c r="DJ12" s="736"/>
      <c r="DK12" s="736"/>
      <c r="DL12" s="736"/>
      <c r="DM12" s="736"/>
      <c r="DN12" s="736"/>
      <c r="DO12" s="736"/>
      <c r="DP12" s="736"/>
      <c r="DQ12" s="736"/>
      <c r="DR12" s="736"/>
      <c r="DS12" s="736"/>
      <c r="DT12" s="736"/>
      <c r="DU12" s="736"/>
      <c r="DV12" s="736"/>
      <c r="DW12" s="736"/>
      <c r="DX12" s="736"/>
      <c r="DY12" s="736"/>
      <c r="DZ12" s="736"/>
      <c r="EA12" s="736"/>
      <c r="EB12" s="736"/>
      <c r="EC12" s="736"/>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34" t="s">
        <v>430</v>
      </c>
      <c r="C13" s="756"/>
      <c r="D13" s="757"/>
      <c r="E13" s="735"/>
      <c r="F13" s="735"/>
      <c r="G13" s="735"/>
      <c r="H13" s="735"/>
      <c r="I13" s="735"/>
      <c r="J13" s="735"/>
      <c r="K13" s="735"/>
      <c r="L13" s="735"/>
      <c r="M13" s="735"/>
      <c r="N13" s="735"/>
      <c r="O13" s="735"/>
      <c r="P13" s="756"/>
      <c r="Q13" s="757" t="s">
        <v>227</v>
      </c>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735"/>
      <c r="BV13" s="735"/>
      <c r="BW13" s="735"/>
      <c r="BX13" s="735"/>
      <c r="BY13" s="735"/>
      <c r="BZ13" s="735"/>
      <c r="CA13" s="735"/>
      <c r="CB13" s="735"/>
      <c r="CC13" s="735"/>
      <c r="CD13" s="735"/>
      <c r="CE13" s="735"/>
      <c r="CF13" s="735"/>
      <c r="CG13" s="735"/>
      <c r="CH13" s="735"/>
      <c r="CI13" s="735"/>
      <c r="CJ13" s="735"/>
      <c r="CK13" s="735"/>
      <c r="CL13" s="735"/>
      <c r="CM13" s="735"/>
      <c r="CN13" s="735"/>
      <c r="CO13" s="735"/>
      <c r="CP13" s="735"/>
      <c r="CQ13" s="735"/>
      <c r="CR13" s="735"/>
      <c r="CS13" s="735"/>
      <c r="CT13" s="735"/>
      <c r="CU13" s="735"/>
      <c r="CV13" s="735"/>
      <c r="CW13" s="735"/>
      <c r="CX13" s="735"/>
      <c r="CY13" s="735"/>
      <c r="CZ13" s="735"/>
      <c r="DA13" s="735"/>
      <c r="DB13" s="735"/>
      <c r="DC13" s="735"/>
      <c r="DD13" s="735"/>
      <c r="DE13" s="735"/>
      <c r="DF13" s="735"/>
      <c r="DG13" s="735"/>
      <c r="DH13" s="735"/>
      <c r="DI13" s="735"/>
      <c r="DJ13" s="735"/>
      <c r="DK13" s="735"/>
      <c r="DL13" s="735"/>
      <c r="DM13" s="735"/>
      <c r="DN13" s="735"/>
      <c r="DO13" s="735"/>
      <c r="DP13" s="735"/>
      <c r="DQ13" s="735"/>
      <c r="DR13" s="735"/>
      <c r="DS13" s="735"/>
      <c r="DT13" s="735"/>
      <c r="DU13" s="735"/>
      <c r="DV13" s="735"/>
      <c r="DW13" s="735"/>
      <c r="DX13" s="735"/>
      <c r="DY13" s="735"/>
      <c r="DZ13" s="735"/>
      <c r="EA13" s="735"/>
      <c r="EB13" s="735"/>
      <c r="EC13" s="735"/>
      <c r="ED13" s="758"/>
      <c r="EE13" s="759"/>
      <c r="EF13" s="760"/>
      <c r="EG13" s="760"/>
      <c r="EH13" s="760"/>
      <c r="EI13" s="761"/>
    </row>
    <row r="14" spans="2:143" ht="18" thickBot="1" x14ac:dyDescent="0.45"/>
    <row r="15" spans="2:143" ht="18.75" x14ac:dyDescent="0.4">
      <c r="B15" s="762" t="s">
        <v>431</v>
      </c>
      <c r="C15" s="763"/>
      <c r="D15" s="763"/>
      <c r="E15" s="763"/>
      <c r="F15" s="763"/>
      <c r="G15" s="763"/>
      <c r="H15" s="763"/>
      <c r="I15" s="763"/>
      <c r="J15" s="764"/>
      <c r="K15" s="765" t="s">
        <v>432</v>
      </c>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763"/>
      <c r="AW15" s="763"/>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4"/>
      <c r="EF15" s="765" t="s">
        <v>433</v>
      </c>
      <c r="EG15" s="763"/>
      <c r="EH15" s="763"/>
      <c r="EI15" s="766"/>
    </row>
    <row r="16" spans="2:143" ht="19.5" thickBot="1" x14ac:dyDescent="0.45">
      <c r="B16" s="749"/>
      <c r="C16" s="750"/>
      <c r="D16" s="750"/>
      <c r="E16" s="750"/>
      <c r="F16" s="750"/>
      <c r="G16" s="750"/>
      <c r="H16" s="750"/>
      <c r="I16" s="750"/>
      <c r="J16" s="751"/>
      <c r="K16" s="752"/>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750"/>
      <c r="BV16" s="750"/>
      <c r="BW16" s="750"/>
      <c r="BX16" s="750"/>
      <c r="BY16" s="750"/>
      <c r="BZ16" s="750"/>
      <c r="CA16" s="750"/>
      <c r="CB16" s="750"/>
      <c r="CC16" s="750"/>
      <c r="CD16" s="750"/>
      <c r="CE16" s="750"/>
      <c r="CF16" s="750"/>
      <c r="CG16" s="750"/>
      <c r="CH16" s="750"/>
      <c r="CI16" s="750"/>
      <c r="CJ16" s="750"/>
      <c r="CK16" s="750"/>
      <c r="CL16" s="750"/>
      <c r="CM16" s="750"/>
      <c r="CN16" s="750"/>
      <c r="CO16" s="750"/>
      <c r="CP16" s="750"/>
      <c r="CQ16" s="750"/>
      <c r="CR16" s="750"/>
      <c r="CS16" s="750"/>
      <c r="CT16" s="750"/>
      <c r="CU16" s="750"/>
      <c r="CV16" s="750"/>
      <c r="CW16" s="750"/>
      <c r="CX16" s="750"/>
      <c r="CY16" s="750"/>
      <c r="CZ16" s="750"/>
      <c r="DA16" s="750"/>
      <c r="DB16" s="750"/>
      <c r="DC16" s="750"/>
      <c r="DD16" s="750"/>
      <c r="DE16" s="750"/>
      <c r="DF16" s="750"/>
      <c r="DG16" s="750"/>
      <c r="DH16" s="750"/>
      <c r="DI16" s="750"/>
      <c r="DJ16" s="750"/>
      <c r="DK16" s="750"/>
      <c r="DL16" s="750"/>
      <c r="DM16" s="750"/>
      <c r="DN16" s="750"/>
      <c r="DO16" s="750"/>
      <c r="DP16" s="750"/>
      <c r="DQ16" s="750"/>
      <c r="DR16" s="750"/>
      <c r="DS16" s="750"/>
      <c r="DT16" s="750"/>
      <c r="DU16" s="750"/>
      <c r="DV16" s="750"/>
      <c r="DW16" s="750"/>
      <c r="DX16" s="750"/>
      <c r="DY16" s="750"/>
      <c r="DZ16" s="750"/>
      <c r="EA16" s="750"/>
      <c r="EB16" s="750"/>
      <c r="EC16" s="750"/>
      <c r="ED16" s="750"/>
      <c r="EE16" s="751"/>
      <c r="EF16" s="753"/>
      <c r="EG16" s="754"/>
      <c r="EH16" s="754"/>
      <c r="EI16" s="755"/>
    </row>
  </sheetData>
  <sheetProtection algorithmName="SHA-512" hashValue="gEtaf8vJCxiACwyP863ql0UNmiQifzCKl5ZOwAu+kUSq0N+N02gWkghKN4HmMYSlYyCVC+qEGaSqaoTm3UUnpA==" saltValue="RpmsIM/qHea6sRZ2jZoV1Q==" spinCount="100000"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2016-08-11T07:23:39Z</dcterms:modified>
</cp:coreProperties>
</file>